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Chapter 9 Solutions 5e\"/>
    </mc:Choice>
  </mc:AlternateContent>
  <bookViews>
    <workbookView xWindow="0" yWindow="0" windowWidth="21570" windowHeight="8160"/>
  </bookViews>
  <sheets>
    <sheet name="Solution" sheetId="1" r:id="rId1"/>
    <sheet name="treeCalc_1" sheetId="2" state="hidden" r:id="rId2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</workbook>
</file>

<file path=xl/calcChain.xml><?xml version="1.0" encoding="utf-8"?>
<calcChain xmlns="http://schemas.openxmlformats.org/spreadsheetml/2006/main">
  <c r="D25" i="1" l="1"/>
  <c r="K21" i="2" s="1"/>
  <c r="K17" i="2"/>
  <c r="J17" i="2"/>
  <c r="O17" i="2"/>
  <c r="J21" i="2"/>
  <c r="K20" i="2"/>
  <c r="J20" i="2"/>
  <c r="O20" i="2"/>
  <c r="D47" i="1"/>
  <c r="K38" i="2" s="1"/>
  <c r="J19" i="2"/>
  <c r="O19" i="2"/>
  <c r="J38" i="2"/>
  <c r="K34" i="2"/>
  <c r="J34" i="2"/>
  <c r="O34" i="2"/>
  <c r="E43" i="1"/>
  <c r="K36" i="2" s="1"/>
  <c r="J36" i="2"/>
  <c r="K35" i="2"/>
  <c r="J35" i="2"/>
  <c r="J33" i="2"/>
  <c r="K30" i="2"/>
  <c r="J30" i="2"/>
  <c r="K24" i="2"/>
  <c r="J24" i="2"/>
  <c r="K29" i="2"/>
  <c r="J29" i="2"/>
  <c r="O29" i="2"/>
  <c r="E33" i="1"/>
  <c r="K33" i="2" s="1"/>
  <c r="J31" i="2"/>
  <c r="K23" i="2"/>
  <c r="J23" i="2"/>
  <c r="K22" i="2"/>
  <c r="J22" i="2"/>
  <c r="E21" i="1"/>
  <c r="K31" i="2" s="1"/>
  <c r="J28" i="2"/>
  <c r="K27" i="2"/>
  <c r="J27" i="2"/>
  <c r="K25" i="2"/>
  <c r="J25" i="2"/>
  <c r="O25" i="2"/>
  <c r="E7" i="1"/>
  <c r="K28" i="2" s="1"/>
  <c r="J26" i="2"/>
  <c r="J32" i="2"/>
  <c r="K18" i="2"/>
  <c r="J18" i="2"/>
  <c r="O18" i="2"/>
  <c r="D37" i="1"/>
  <c r="K32" i="2" s="1"/>
  <c r="D11" i="1"/>
  <c r="K26" i="2" s="1"/>
  <c r="K16" i="2"/>
  <c r="J16" i="2"/>
  <c r="O16" i="2"/>
  <c r="C45" i="1"/>
  <c r="K19" i="2" s="1"/>
  <c r="J12" i="2"/>
  <c r="O12" i="2"/>
  <c r="C55" i="1"/>
  <c r="K15" i="2" s="1"/>
  <c r="J15" i="2"/>
  <c r="K14" i="2"/>
  <c r="J14" i="2"/>
  <c r="J13" i="2"/>
  <c r="O13" i="2"/>
  <c r="K11" i="2"/>
  <c r="J11" i="2"/>
  <c r="O11" i="2"/>
  <c r="B11" i="2"/>
  <c r="B2" i="2"/>
  <c r="F2" i="2"/>
  <c r="E37" i="1"/>
  <c r="F3" i="1"/>
  <c r="F7" i="1"/>
  <c r="E48" i="1"/>
  <c r="E42" i="1"/>
  <c r="F44" i="1"/>
  <c r="B50" i="1"/>
  <c r="F16" i="1"/>
  <c r="F32" i="1"/>
  <c r="F19" i="1"/>
  <c r="E25" i="1"/>
  <c r="F31" i="1"/>
  <c r="C54" i="1"/>
  <c r="E18" i="1"/>
  <c r="F39" i="1"/>
  <c r="D10" i="1"/>
  <c r="E30" i="1"/>
  <c r="D36" i="1"/>
  <c r="D55" i="1"/>
  <c r="E26" i="1"/>
  <c r="F43" i="1"/>
  <c r="E38" i="1"/>
  <c r="D52" i="1"/>
  <c r="F8" i="1"/>
  <c r="F22" i="1"/>
  <c r="E47" i="1"/>
  <c r="F33" i="1"/>
  <c r="E11" i="1"/>
  <c r="D51" i="1"/>
  <c r="E12" i="1"/>
  <c r="D46" i="1"/>
  <c r="F15" i="1"/>
  <c r="F28" i="1"/>
  <c r="E6" i="1"/>
  <c r="F20" i="1"/>
  <c r="B53" i="1"/>
  <c r="F4" i="1"/>
  <c r="F21" i="1"/>
  <c r="C14" i="1"/>
  <c r="F34" i="1"/>
  <c r="D56" i="1"/>
  <c r="F40" i="1"/>
  <c r="F27" i="1"/>
  <c r="D24" i="1"/>
  <c r="B13" i="1"/>
  <c r="A36" i="2" l="1"/>
  <c r="A35" i="2"/>
  <c r="A34" i="2"/>
  <c r="A33" i="2"/>
  <c r="A30" i="2"/>
  <c r="A24" i="2"/>
  <c r="A29" i="2"/>
  <c r="A31" i="2"/>
  <c r="A23" i="2"/>
  <c r="A22" i="2"/>
  <c r="A20" i="2"/>
  <c r="A28" i="2"/>
  <c r="A27" i="2"/>
  <c r="A25" i="2"/>
  <c r="A38" i="2"/>
  <c r="A19" i="2"/>
  <c r="A32" i="2"/>
  <c r="A18" i="2"/>
  <c r="A26" i="2"/>
  <c r="A21" i="2"/>
  <c r="A17" i="2"/>
  <c r="A16" i="2"/>
  <c r="A15" i="2"/>
  <c r="A14" i="2"/>
  <c r="A13" i="2"/>
  <c r="A12" i="2"/>
  <c r="A11" i="2"/>
</calcChain>
</file>

<file path=xl/sharedStrings.xml><?xml version="1.0" encoding="utf-8"?>
<sst xmlns="http://schemas.openxmlformats.org/spreadsheetml/2006/main" count="161" uniqueCount="86">
  <si>
    <t>Last-second fouling in basketball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</si>
  <si>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</si>
  <si>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</si>
  <si>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</si>
  <si>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</si>
  <si>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</si>
  <si>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</si>
  <si>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</si>
  <si>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</si>
  <si>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</si>
  <si>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</si>
  <si>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</si>
  <si>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</si>
  <si>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</si>
  <si>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</si>
  <si>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</si>
  <si>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</si>
  <si>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</si>
  <si>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</si>
  <si>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</si>
  <si>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</si>
  <si>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</si>
  <si>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</si>
  <si>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</si>
  <si>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</si>
  <si>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</si>
  <si>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</si>
  <si>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</si>
  <si>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</si>
  <si>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</si>
  <si>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</si>
  <si>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</si>
  <si>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</si>
  <si>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</si>
  <si>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</si>
  <si>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</si>
  <si>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</si>
  <si>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5.5.0</t>
  </si>
  <si>
    <t>5.0.0</t>
  </si>
  <si>
    <t>&lt;NF&gt;</t>
  </si>
  <si>
    <t>Automatic</t>
  </si>
  <si>
    <t/>
  </si>
  <si>
    <t>DEFAULT</t>
  </si>
  <si>
    <t>0,1,1,0,0,Exponential, 0,0,-1,0,-1,-1,.0001</t>
  </si>
  <si>
    <t>Basketball</t>
  </si>
  <si>
    <t>Foul intentionally?</t>
  </si>
  <si>
    <t>2,0,0,2,2,3,0,0,0</t>
  </si>
  <si>
    <t>Yes</t>
  </si>
  <si>
    <t>No</t>
  </si>
  <si>
    <t>B makes 3-point shot (or play)?</t>
  </si>
  <si>
    <t>4,0,0,0,3,0,0</t>
  </si>
  <si>
    <t>1,0,0,2,4,5,1,0,0</t>
  </si>
  <si>
    <t>Free throws by B</t>
  </si>
  <si>
    <t>1,0,0,4,6,7,8,9,1,0,0</t>
  </si>
  <si>
    <t>Makes both</t>
  </si>
  <si>
    <t>Makes first, misses second</t>
  </si>
  <si>
    <t>Misses first, makes second</t>
  </si>
  <si>
    <t>Misses both</t>
  </si>
  <si>
    <t>4,0,0,0,7,0,0</t>
  </si>
  <si>
    <t>1,0,0,2,10,11,2,0,0</t>
  </si>
  <si>
    <t>B's final shot</t>
  </si>
  <si>
    <t>4,0,0,0,10,0,0</t>
  </si>
  <si>
    <t>Misses</t>
  </si>
  <si>
    <t>B steals ball?</t>
  </si>
  <si>
    <t>4,0,0,0,6,0,0</t>
  </si>
  <si>
    <t>1,0,0,2,15,16,2,0,0</t>
  </si>
  <si>
    <t>B makes final shot to win?</t>
  </si>
  <si>
    <t>4,0,0,0,15,0,0</t>
  </si>
  <si>
    <t>1,0,0,2,17,18,6,0,0</t>
  </si>
  <si>
    <t>1,0,0,2,19,22,2,0,0</t>
  </si>
  <si>
    <t>4,0,0,0,19,0,0</t>
  </si>
  <si>
    <t>4,0,0,0,8,0,0</t>
  </si>
  <si>
    <t>Makes 2-point shot to tie</t>
  </si>
  <si>
    <t>Makes 3-point shot to win</t>
  </si>
  <si>
    <t>1,0,0,2,24,28,2,0,0</t>
  </si>
  <si>
    <t>4,0,0,0,24,0,0</t>
  </si>
  <si>
    <t>4,0,0,0,9,0,0</t>
  </si>
  <si>
    <t xml:space="preserve">                A up by 2</t>
  </si>
  <si>
    <t xml:space="preserve">                A up by 3</t>
  </si>
  <si>
    <t xml:space="preserve">                A up by 1</t>
  </si>
  <si>
    <t>1,0,0,3,12,13,21,7,0,0</t>
  </si>
  <si>
    <t>1,0,0,3,14,20,23,8,0,0</t>
  </si>
  <si>
    <t>1,0,0,2,25,26,9,0,0</t>
  </si>
  <si>
    <t>B makes final 3-point shot to tie?</t>
  </si>
  <si>
    <t>B gets rebound?</t>
  </si>
  <si>
    <t>6.2.0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</si>
</sst>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0.00001]0.0###%;[=0]0.0%;0.00E+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8"/>
      <color rgb="FF008000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0" fillId="2" borderId="0" xfId="0" applyFill="1"/>
    <xf numFmtId="164" fontId="3" fillId="3" borderId="0" xfId="0" applyNumberFormat="1" applyFont="1" applyFill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242696</xdr:colOff>
      <xdr:row>22</xdr:row>
      <xdr:rowOff>185420</xdr:rowOff>
    </xdr:from>
    <xdr:to>
      <xdr:col>3</xdr:col>
      <xdr:colOff>127</xdr:colOff>
      <xdr:row>22</xdr:row>
      <xdr:rowOff>185420</xdr:rowOff>
    </xdr:to>
    <xdr:cxnSp macro="_xll.PtreeEvent_ObjectClick">
      <xdr:nvCxnSpPr>
        <xdr:cNvPr id="402" name="PTObj_DBranchHLine_1_7"/>
        <xdr:cNvCxnSpPr/>
      </xdr:nvCxnSpPr>
      <xdr:spPr>
        <a:xfrm>
          <a:off x="3176396" y="4376420"/>
          <a:ext cx="176720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12</xdr:row>
      <xdr:rowOff>180338</xdr:rowOff>
    </xdr:from>
    <xdr:to>
      <xdr:col>2</xdr:col>
      <xdr:colOff>242696</xdr:colOff>
      <xdr:row>22</xdr:row>
      <xdr:rowOff>185420</xdr:rowOff>
    </xdr:to>
    <xdr:cxnSp macro="_xll.PtreeEvent_ObjectClick">
      <xdr:nvCxnSpPr>
        <xdr:cNvPr id="401" name="PTObj_DBranchDLine_1_7"/>
        <xdr:cNvCxnSpPr/>
      </xdr:nvCxnSpPr>
      <xdr:spPr>
        <a:xfrm>
          <a:off x="3023996" y="2466338"/>
          <a:ext cx="152400" cy="191008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24</xdr:row>
      <xdr:rowOff>185420</xdr:rowOff>
    </xdr:from>
    <xdr:to>
      <xdr:col>4</xdr:col>
      <xdr:colOff>127</xdr:colOff>
      <xdr:row>24</xdr:row>
      <xdr:rowOff>185420</xdr:rowOff>
    </xdr:to>
    <xdr:cxnSp macro="_xll.PtreeEvent_ObjectClick">
      <xdr:nvCxnSpPr>
        <xdr:cNvPr id="398" name="PTObj_DBranchHLine_1_11"/>
        <xdr:cNvCxnSpPr/>
      </xdr:nvCxnSpPr>
      <xdr:spPr>
        <a:xfrm>
          <a:off x="5186172" y="4757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22</xdr:row>
      <xdr:rowOff>180338</xdr:rowOff>
    </xdr:from>
    <xdr:to>
      <xdr:col>3</xdr:col>
      <xdr:colOff>242697</xdr:colOff>
      <xdr:row>24</xdr:row>
      <xdr:rowOff>185420</xdr:rowOff>
    </xdr:to>
    <xdr:cxnSp macro="_xll.PtreeEvent_ObjectClick">
      <xdr:nvCxnSpPr>
        <xdr:cNvPr id="397" name="PTObj_DBranchDLine_1_11"/>
        <xdr:cNvCxnSpPr/>
      </xdr:nvCxnSpPr>
      <xdr:spPr>
        <a:xfrm>
          <a:off x="5033772" y="4371338"/>
          <a:ext cx="152400" cy="38608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16</xdr:row>
      <xdr:rowOff>185420</xdr:rowOff>
    </xdr:from>
    <xdr:to>
      <xdr:col>4</xdr:col>
      <xdr:colOff>127</xdr:colOff>
      <xdr:row>16</xdr:row>
      <xdr:rowOff>185420</xdr:rowOff>
    </xdr:to>
    <xdr:cxnSp macro="_xll.PtreeEvent_ObjectClick">
      <xdr:nvCxnSpPr>
        <xdr:cNvPr id="394" name="PTObj_DBranchHLine_1_10"/>
        <xdr:cNvCxnSpPr/>
      </xdr:nvCxnSpPr>
      <xdr:spPr>
        <a:xfrm>
          <a:off x="5186172" y="3233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16</xdr:row>
      <xdr:rowOff>185420</xdr:rowOff>
    </xdr:from>
    <xdr:to>
      <xdr:col>3</xdr:col>
      <xdr:colOff>242697</xdr:colOff>
      <xdr:row>22</xdr:row>
      <xdr:rowOff>180338</xdr:rowOff>
    </xdr:to>
    <xdr:cxnSp macro="_xll.PtreeEvent_ObjectClick">
      <xdr:nvCxnSpPr>
        <xdr:cNvPr id="393" name="PTObj_DBranchDLine_1_10"/>
        <xdr:cNvCxnSpPr/>
      </xdr:nvCxnSpPr>
      <xdr:spPr>
        <a:xfrm flipV="1">
          <a:off x="5033772" y="3233420"/>
          <a:ext cx="152400" cy="1137918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242696</xdr:colOff>
      <xdr:row>44</xdr:row>
      <xdr:rowOff>185419</xdr:rowOff>
    </xdr:from>
    <xdr:to>
      <xdr:col>3</xdr:col>
      <xdr:colOff>127</xdr:colOff>
      <xdr:row>44</xdr:row>
      <xdr:rowOff>185419</xdr:rowOff>
    </xdr:to>
    <xdr:cxnSp macro="_xll.PtreeEvent_ObjectClick">
      <xdr:nvCxnSpPr>
        <xdr:cNvPr id="390" name="PTObj_DBranchHLine_1_9"/>
        <xdr:cNvCxnSpPr/>
      </xdr:nvCxnSpPr>
      <xdr:spPr>
        <a:xfrm>
          <a:off x="3176396" y="8567419"/>
          <a:ext cx="176720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12</xdr:row>
      <xdr:rowOff>180338</xdr:rowOff>
    </xdr:from>
    <xdr:to>
      <xdr:col>2</xdr:col>
      <xdr:colOff>242696</xdr:colOff>
      <xdr:row>44</xdr:row>
      <xdr:rowOff>185419</xdr:rowOff>
    </xdr:to>
    <xdr:cxnSp macro="_xll.PtreeEvent_ObjectClick">
      <xdr:nvCxnSpPr>
        <xdr:cNvPr id="389" name="PTObj_DBranchDLine_1_9"/>
        <xdr:cNvCxnSpPr/>
      </xdr:nvCxnSpPr>
      <xdr:spPr>
        <a:xfrm>
          <a:off x="3023996" y="2466338"/>
          <a:ext cx="152400" cy="6101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46</xdr:row>
      <xdr:rowOff>185419</xdr:rowOff>
    </xdr:from>
    <xdr:to>
      <xdr:col>4</xdr:col>
      <xdr:colOff>127</xdr:colOff>
      <xdr:row>46</xdr:row>
      <xdr:rowOff>185419</xdr:rowOff>
    </xdr:to>
    <xdr:cxnSp macro="_xll.PtreeEvent_ObjectClick">
      <xdr:nvCxnSpPr>
        <xdr:cNvPr id="386" name="PTObj_DBranchHLine_1_28"/>
        <xdr:cNvCxnSpPr/>
      </xdr:nvCxnSpPr>
      <xdr:spPr>
        <a:xfrm>
          <a:off x="5186172" y="8948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44</xdr:row>
      <xdr:rowOff>180338</xdr:rowOff>
    </xdr:from>
    <xdr:to>
      <xdr:col>3</xdr:col>
      <xdr:colOff>242697</xdr:colOff>
      <xdr:row>46</xdr:row>
      <xdr:rowOff>185419</xdr:rowOff>
    </xdr:to>
    <xdr:cxnSp macro="_xll.PtreeEvent_ObjectClick">
      <xdr:nvCxnSpPr>
        <xdr:cNvPr id="385" name="PTObj_DBranchDLine_1_28"/>
        <xdr:cNvCxnSpPr/>
      </xdr:nvCxnSpPr>
      <xdr:spPr>
        <a:xfrm>
          <a:off x="5033772" y="8562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40</xdr:row>
      <xdr:rowOff>185419</xdr:rowOff>
    </xdr:from>
    <xdr:to>
      <xdr:col>4</xdr:col>
      <xdr:colOff>127</xdr:colOff>
      <xdr:row>40</xdr:row>
      <xdr:rowOff>185419</xdr:rowOff>
    </xdr:to>
    <xdr:cxnSp macro="_xll.PtreeEvent_ObjectClick">
      <xdr:nvCxnSpPr>
        <xdr:cNvPr id="382" name="PTObj_DBranchHLine_1_24"/>
        <xdr:cNvCxnSpPr/>
      </xdr:nvCxnSpPr>
      <xdr:spPr>
        <a:xfrm>
          <a:off x="5186172" y="7805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40</xdr:row>
      <xdr:rowOff>185419</xdr:rowOff>
    </xdr:from>
    <xdr:to>
      <xdr:col>3</xdr:col>
      <xdr:colOff>242697</xdr:colOff>
      <xdr:row>44</xdr:row>
      <xdr:rowOff>180338</xdr:rowOff>
    </xdr:to>
    <xdr:cxnSp macro="_xll.PtreeEvent_ObjectClick">
      <xdr:nvCxnSpPr>
        <xdr:cNvPr id="381" name="PTObj_DBranchDLine_1_24"/>
        <xdr:cNvCxnSpPr/>
      </xdr:nvCxnSpPr>
      <xdr:spPr>
        <a:xfrm flipV="1">
          <a:off x="5033772" y="7805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42</xdr:row>
      <xdr:rowOff>185419</xdr:rowOff>
    </xdr:from>
    <xdr:to>
      <xdr:col>5</xdr:col>
      <xdr:colOff>127</xdr:colOff>
      <xdr:row>42</xdr:row>
      <xdr:rowOff>185419</xdr:rowOff>
    </xdr:to>
    <xdr:cxnSp macro="_xll.PtreeEvent_ObjectClick">
      <xdr:nvCxnSpPr>
        <xdr:cNvPr id="374" name="PTObj_DBranchHLine_1_26"/>
        <xdr:cNvCxnSpPr/>
      </xdr:nvCxnSpPr>
      <xdr:spPr>
        <a:xfrm>
          <a:off x="6986396" y="8186419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40</xdr:row>
      <xdr:rowOff>180338</xdr:rowOff>
    </xdr:from>
    <xdr:to>
      <xdr:col>4</xdr:col>
      <xdr:colOff>242696</xdr:colOff>
      <xdr:row>42</xdr:row>
      <xdr:rowOff>185419</xdr:rowOff>
    </xdr:to>
    <xdr:cxnSp macro="_xll.PtreeEvent_ObjectClick">
      <xdr:nvCxnSpPr>
        <xdr:cNvPr id="373" name="PTObj_DBranchDLine_1_26"/>
        <xdr:cNvCxnSpPr/>
      </xdr:nvCxnSpPr>
      <xdr:spPr>
        <a:xfrm>
          <a:off x="6833996" y="7800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38</xdr:row>
      <xdr:rowOff>185419</xdr:rowOff>
    </xdr:from>
    <xdr:to>
      <xdr:col>5</xdr:col>
      <xdr:colOff>127</xdr:colOff>
      <xdr:row>38</xdr:row>
      <xdr:rowOff>185419</xdr:rowOff>
    </xdr:to>
    <xdr:cxnSp macro="_xll.PtreeEvent_ObjectClick">
      <xdr:nvCxnSpPr>
        <xdr:cNvPr id="370" name="PTObj_DBranchHLine_1_25"/>
        <xdr:cNvCxnSpPr/>
      </xdr:nvCxnSpPr>
      <xdr:spPr>
        <a:xfrm>
          <a:off x="6986396" y="7424419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38</xdr:row>
      <xdr:rowOff>185419</xdr:rowOff>
    </xdr:from>
    <xdr:to>
      <xdr:col>4</xdr:col>
      <xdr:colOff>242696</xdr:colOff>
      <xdr:row>40</xdr:row>
      <xdr:rowOff>180338</xdr:rowOff>
    </xdr:to>
    <xdr:cxnSp macro="_xll.PtreeEvent_ObjectClick">
      <xdr:nvCxnSpPr>
        <xdr:cNvPr id="369" name="PTObj_DBranchDLine_1_25"/>
        <xdr:cNvCxnSpPr/>
      </xdr:nvCxnSpPr>
      <xdr:spPr>
        <a:xfrm flipV="1">
          <a:off x="6833996" y="7424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32</xdr:row>
      <xdr:rowOff>185420</xdr:rowOff>
    </xdr:from>
    <xdr:to>
      <xdr:col>5</xdr:col>
      <xdr:colOff>127</xdr:colOff>
      <xdr:row>32</xdr:row>
      <xdr:rowOff>185420</xdr:rowOff>
    </xdr:to>
    <xdr:cxnSp macro="_xll.PtreeEvent_ObjectClick">
      <xdr:nvCxnSpPr>
        <xdr:cNvPr id="346" name="PTObj_DBranchHLine_1_23"/>
        <xdr:cNvCxnSpPr/>
      </xdr:nvCxnSpPr>
      <xdr:spPr>
        <a:xfrm>
          <a:off x="6986396" y="6281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28</xdr:row>
      <xdr:rowOff>180340</xdr:rowOff>
    </xdr:from>
    <xdr:to>
      <xdr:col>4</xdr:col>
      <xdr:colOff>242696</xdr:colOff>
      <xdr:row>32</xdr:row>
      <xdr:rowOff>185420</xdr:rowOff>
    </xdr:to>
    <xdr:cxnSp macro="_xll.PtreeEvent_ObjectClick">
      <xdr:nvCxnSpPr>
        <xdr:cNvPr id="345" name="PTObj_DBranchDLine_1_23"/>
        <xdr:cNvCxnSpPr/>
      </xdr:nvCxnSpPr>
      <xdr:spPr>
        <a:xfrm>
          <a:off x="6833996" y="5514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30</xdr:row>
      <xdr:rowOff>185420</xdr:rowOff>
    </xdr:from>
    <xdr:to>
      <xdr:col>5</xdr:col>
      <xdr:colOff>127</xdr:colOff>
      <xdr:row>30</xdr:row>
      <xdr:rowOff>185420</xdr:rowOff>
    </xdr:to>
    <xdr:cxnSp macro="_xll.PtreeEvent_ObjectClick">
      <xdr:nvCxnSpPr>
        <xdr:cNvPr id="342" name="PTObj_DBranchHLine_1_20"/>
        <xdr:cNvCxnSpPr/>
      </xdr:nvCxnSpPr>
      <xdr:spPr>
        <a:xfrm>
          <a:off x="6986396" y="5900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28</xdr:row>
      <xdr:rowOff>180340</xdr:rowOff>
    </xdr:from>
    <xdr:to>
      <xdr:col>4</xdr:col>
      <xdr:colOff>242696</xdr:colOff>
      <xdr:row>30</xdr:row>
      <xdr:rowOff>185420</xdr:rowOff>
    </xdr:to>
    <xdr:cxnSp macro="_xll.PtreeEvent_ObjectClick">
      <xdr:nvCxnSpPr>
        <xdr:cNvPr id="341" name="PTObj_DBranchDLine_1_20"/>
        <xdr:cNvCxnSpPr/>
      </xdr:nvCxnSpPr>
      <xdr:spPr>
        <a:xfrm>
          <a:off x="6833996" y="5514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26</xdr:row>
      <xdr:rowOff>185420</xdr:rowOff>
    </xdr:from>
    <xdr:to>
      <xdr:col>5</xdr:col>
      <xdr:colOff>127</xdr:colOff>
      <xdr:row>26</xdr:row>
      <xdr:rowOff>185420</xdr:rowOff>
    </xdr:to>
    <xdr:cxnSp macro="_xll.PtreeEvent_ObjectClick">
      <xdr:nvCxnSpPr>
        <xdr:cNvPr id="338" name="PTObj_DBranchHLine_1_14"/>
        <xdr:cNvCxnSpPr/>
      </xdr:nvCxnSpPr>
      <xdr:spPr>
        <a:xfrm>
          <a:off x="6986396" y="5138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26</xdr:row>
      <xdr:rowOff>185420</xdr:rowOff>
    </xdr:from>
    <xdr:to>
      <xdr:col>4</xdr:col>
      <xdr:colOff>242696</xdr:colOff>
      <xdr:row>28</xdr:row>
      <xdr:rowOff>180340</xdr:rowOff>
    </xdr:to>
    <xdr:cxnSp macro="_xll.PtreeEvent_ObjectClick">
      <xdr:nvCxnSpPr>
        <xdr:cNvPr id="337" name="PTObj_DBranchDLine_1_14"/>
        <xdr:cNvCxnSpPr/>
      </xdr:nvCxnSpPr>
      <xdr:spPr>
        <a:xfrm flipV="1">
          <a:off x="6833996" y="5138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28</xdr:row>
      <xdr:rowOff>185420</xdr:rowOff>
    </xdr:from>
    <xdr:to>
      <xdr:col>4</xdr:col>
      <xdr:colOff>127</xdr:colOff>
      <xdr:row>28</xdr:row>
      <xdr:rowOff>185420</xdr:rowOff>
    </xdr:to>
    <xdr:cxnSp macro="_xll.PtreeEvent_ObjectClick">
      <xdr:nvCxnSpPr>
        <xdr:cNvPr id="334" name="PTObj_DBranchHLine_1_19"/>
        <xdr:cNvCxnSpPr/>
      </xdr:nvCxnSpPr>
      <xdr:spPr>
        <a:xfrm>
          <a:off x="5186172" y="5519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28</xdr:row>
      <xdr:rowOff>185420</xdr:rowOff>
    </xdr:from>
    <xdr:to>
      <xdr:col>3</xdr:col>
      <xdr:colOff>242697</xdr:colOff>
      <xdr:row>34</xdr:row>
      <xdr:rowOff>180339</xdr:rowOff>
    </xdr:to>
    <xdr:cxnSp macro="_xll.PtreeEvent_ObjectClick">
      <xdr:nvCxnSpPr>
        <xdr:cNvPr id="333" name="PTObj_DBranchDLine_1_19"/>
        <xdr:cNvCxnSpPr/>
      </xdr:nvCxnSpPr>
      <xdr:spPr>
        <a:xfrm flipV="1">
          <a:off x="5033772" y="5519420"/>
          <a:ext cx="152400" cy="1137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20</xdr:row>
      <xdr:rowOff>185420</xdr:rowOff>
    </xdr:from>
    <xdr:to>
      <xdr:col>5</xdr:col>
      <xdr:colOff>127</xdr:colOff>
      <xdr:row>20</xdr:row>
      <xdr:rowOff>185420</xdr:rowOff>
    </xdr:to>
    <xdr:cxnSp macro="_xll.PtreeEvent_ObjectClick">
      <xdr:nvCxnSpPr>
        <xdr:cNvPr id="322" name="PTObj_DBranchHLine_1_21"/>
        <xdr:cNvCxnSpPr/>
      </xdr:nvCxnSpPr>
      <xdr:spPr>
        <a:xfrm>
          <a:off x="6986396" y="3995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16</xdr:row>
      <xdr:rowOff>180340</xdr:rowOff>
    </xdr:from>
    <xdr:to>
      <xdr:col>4</xdr:col>
      <xdr:colOff>242696</xdr:colOff>
      <xdr:row>20</xdr:row>
      <xdr:rowOff>185420</xdr:rowOff>
    </xdr:to>
    <xdr:cxnSp macro="_xll.PtreeEvent_ObjectClick">
      <xdr:nvCxnSpPr>
        <xdr:cNvPr id="321" name="PTObj_DBranchDLine_1_21"/>
        <xdr:cNvCxnSpPr/>
      </xdr:nvCxnSpPr>
      <xdr:spPr>
        <a:xfrm>
          <a:off x="6833996" y="3228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18</xdr:row>
      <xdr:rowOff>185420</xdr:rowOff>
    </xdr:from>
    <xdr:to>
      <xdr:col>5</xdr:col>
      <xdr:colOff>127</xdr:colOff>
      <xdr:row>18</xdr:row>
      <xdr:rowOff>185420</xdr:rowOff>
    </xdr:to>
    <xdr:cxnSp macro="_xll.PtreeEvent_ObjectClick">
      <xdr:nvCxnSpPr>
        <xdr:cNvPr id="318" name="PTObj_DBranchHLine_1_13"/>
        <xdr:cNvCxnSpPr/>
      </xdr:nvCxnSpPr>
      <xdr:spPr>
        <a:xfrm>
          <a:off x="6986396" y="3614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16</xdr:row>
      <xdr:rowOff>180340</xdr:rowOff>
    </xdr:from>
    <xdr:to>
      <xdr:col>4</xdr:col>
      <xdr:colOff>242696</xdr:colOff>
      <xdr:row>18</xdr:row>
      <xdr:rowOff>185420</xdr:rowOff>
    </xdr:to>
    <xdr:cxnSp macro="_xll.PtreeEvent_ObjectClick">
      <xdr:nvCxnSpPr>
        <xdr:cNvPr id="317" name="PTObj_DBranchDLine_1_13"/>
        <xdr:cNvCxnSpPr/>
      </xdr:nvCxnSpPr>
      <xdr:spPr>
        <a:xfrm>
          <a:off x="6833996" y="3228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14</xdr:row>
      <xdr:rowOff>185420</xdr:rowOff>
    </xdr:from>
    <xdr:to>
      <xdr:col>5</xdr:col>
      <xdr:colOff>127</xdr:colOff>
      <xdr:row>14</xdr:row>
      <xdr:rowOff>185420</xdr:rowOff>
    </xdr:to>
    <xdr:cxnSp macro="_xll.PtreeEvent_ObjectClick">
      <xdr:nvCxnSpPr>
        <xdr:cNvPr id="314" name="PTObj_DBranchHLine_1_12"/>
        <xdr:cNvCxnSpPr/>
      </xdr:nvCxnSpPr>
      <xdr:spPr>
        <a:xfrm>
          <a:off x="6986396" y="2852420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14</xdr:row>
      <xdr:rowOff>185420</xdr:rowOff>
    </xdr:from>
    <xdr:to>
      <xdr:col>4</xdr:col>
      <xdr:colOff>242696</xdr:colOff>
      <xdr:row>16</xdr:row>
      <xdr:rowOff>180340</xdr:rowOff>
    </xdr:to>
    <xdr:cxnSp macro="_xll.PtreeEvent_ObjectClick">
      <xdr:nvCxnSpPr>
        <xdr:cNvPr id="313" name="PTObj_DBranchDLine_1_12"/>
        <xdr:cNvCxnSpPr/>
      </xdr:nvCxnSpPr>
      <xdr:spPr>
        <a:xfrm flipV="1">
          <a:off x="6833996" y="2852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6</xdr:row>
      <xdr:rowOff>185419</xdr:rowOff>
    </xdr:from>
    <xdr:to>
      <xdr:col>5</xdr:col>
      <xdr:colOff>127</xdr:colOff>
      <xdr:row>6</xdr:row>
      <xdr:rowOff>185419</xdr:rowOff>
    </xdr:to>
    <xdr:cxnSp macro="_xll.PtreeEvent_ObjectClick">
      <xdr:nvCxnSpPr>
        <xdr:cNvPr id="298" name="PTObj_DBranchHLine_1_18"/>
        <xdr:cNvCxnSpPr/>
      </xdr:nvCxnSpPr>
      <xdr:spPr>
        <a:xfrm>
          <a:off x="6986396" y="1328419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4</xdr:row>
      <xdr:rowOff>180338</xdr:rowOff>
    </xdr:from>
    <xdr:to>
      <xdr:col>4</xdr:col>
      <xdr:colOff>242696</xdr:colOff>
      <xdr:row>6</xdr:row>
      <xdr:rowOff>185419</xdr:rowOff>
    </xdr:to>
    <xdr:cxnSp macro="_xll.PtreeEvent_ObjectClick">
      <xdr:nvCxnSpPr>
        <xdr:cNvPr id="297" name="PTObj_DBranchDLine_1_18"/>
        <xdr:cNvCxnSpPr/>
      </xdr:nvCxnSpPr>
      <xdr:spPr>
        <a:xfrm>
          <a:off x="6833996" y="942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2</xdr:row>
      <xdr:rowOff>185419</xdr:rowOff>
    </xdr:from>
    <xdr:to>
      <xdr:col>5</xdr:col>
      <xdr:colOff>127</xdr:colOff>
      <xdr:row>2</xdr:row>
      <xdr:rowOff>185419</xdr:rowOff>
    </xdr:to>
    <xdr:cxnSp macro="_xll.PtreeEvent_ObjectClick">
      <xdr:nvCxnSpPr>
        <xdr:cNvPr id="294" name="PTObj_DBranchHLine_1_17"/>
        <xdr:cNvCxnSpPr/>
      </xdr:nvCxnSpPr>
      <xdr:spPr>
        <a:xfrm>
          <a:off x="6986396" y="566419"/>
          <a:ext cx="17481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</xdr:row>
      <xdr:rowOff>185419</xdr:rowOff>
    </xdr:from>
    <xdr:to>
      <xdr:col>4</xdr:col>
      <xdr:colOff>242696</xdr:colOff>
      <xdr:row>4</xdr:row>
      <xdr:rowOff>180338</xdr:rowOff>
    </xdr:to>
    <xdr:cxnSp macro="_xll.PtreeEvent_ObjectClick">
      <xdr:nvCxnSpPr>
        <xdr:cNvPr id="293" name="PTObj_DBranchDLine_1_17"/>
        <xdr:cNvCxnSpPr/>
      </xdr:nvCxnSpPr>
      <xdr:spPr>
        <a:xfrm flipV="1">
          <a:off x="6833996" y="566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</xdr:row>
      <xdr:rowOff>185419</xdr:rowOff>
    </xdr:from>
    <xdr:to>
      <xdr:col>4</xdr:col>
      <xdr:colOff>127</xdr:colOff>
      <xdr:row>4</xdr:row>
      <xdr:rowOff>185419</xdr:rowOff>
    </xdr:to>
    <xdr:cxnSp macro="_xll.PtreeEvent_ObjectClick">
      <xdr:nvCxnSpPr>
        <xdr:cNvPr id="290" name="PTObj_DBranchHLine_1_15"/>
        <xdr:cNvCxnSpPr/>
      </xdr:nvCxnSpPr>
      <xdr:spPr>
        <a:xfrm>
          <a:off x="5186172" y="947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</xdr:row>
      <xdr:rowOff>185419</xdr:rowOff>
    </xdr:from>
    <xdr:to>
      <xdr:col>3</xdr:col>
      <xdr:colOff>242697</xdr:colOff>
      <xdr:row>8</xdr:row>
      <xdr:rowOff>180338</xdr:rowOff>
    </xdr:to>
    <xdr:cxnSp macro="_xll.PtreeEvent_ObjectClick">
      <xdr:nvCxnSpPr>
        <xdr:cNvPr id="289" name="PTObj_DBranchDLine_1_15"/>
        <xdr:cNvCxnSpPr/>
      </xdr:nvCxnSpPr>
      <xdr:spPr>
        <a:xfrm flipV="1">
          <a:off x="5033772" y="947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10</xdr:row>
      <xdr:rowOff>185420</xdr:rowOff>
    </xdr:from>
    <xdr:to>
      <xdr:col>4</xdr:col>
      <xdr:colOff>127</xdr:colOff>
      <xdr:row>10</xdr:row>
      <xdr:rowOff>185420</xdr:rowOff>
    </xdr:to>
    <xdr:cxnSp macro="_xll.PtreeEvent_ObjectClick">
      <xdr:nvCxnSpPr>
        <xdr:cNvPr id="278" name="PTObj_DBranchHLine_1_16"/>
        <xdr:cNvCxnSpPr/>
      </xdr:nvCxnSpPr>
      <xdr:spPr>
        <a:xfrm>
          <a:off x="5186172" y="2471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8</xdr:row>
      <xdr:rowOff>180338</xdr:rowOff>
    </xdr:from>
    <xdr:to>
      <xdr:col>3</xdr:col>
      <xdr:colOff>242697</xdr:colOff>
      <xdr:row>10</xdr:row>
      <xdr:rowOff>185420</xdr:rowOff>
    </xdr:to>
    <xdr:cxnSp macro="_xll.PtreeEvent_ObjectClick">
      <xdr:nvCxnSpPr>
        <xdr:cNvPr id="277" name="PTObj_DBranchDLine_1_16"/>
        <xdr:cNvCxnSpPr/>
      </xdr:nvCxnSpPr>
      <xdr:spPr>
        <a:xfrm>
          <a:off x="5033772" y="2085338"/>
          <a:ext cx="152400" cy="38608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36</xdr:row>
      <xdr:rowOff>185419</xdr:rowOff>
    </xdr:from>
    <xdr:to>
      <xdr:col>4</xdr:col>
      <xdr:colOff>127</xdr:colOff>
      <xdr:row>36</xdr:row>
      <xdr:rowOff>185419</xdr:rowOff>
    </xdr:to>
    <xdr:cxnSp macro="_xll.PtreeEvent_ObjectClick">
      <xdr:nvCxnSpPr>
        <xdr:cNvPr id="122" name="PTObj_DBranchHLine_1_22"/>
        <xdr:cNvCxnSpPr/>
      </xdr:nvCxnSpPr>
      <xdr:spPr>
        <a:xfrm>
          <a:off x="5186172" y="6662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34</xdr:row>
      <xdr:rowOff>180340</xdr:rowOff>
    </xdr:from>
    <xdr:to>
      <xdr:col>3</xdr:col>
      <xdr:colOff>242697</xdr:colOff>
      <xdr:row>36</xdr:row>
      <xdr:rowOff>185419</xdr:rowOff>
    </xdr:to>
    <xdr:cxnSp macro="_xll.PtreeEvent_ObjectClick">
      <xdr:nvCxnSpPr>
        <xdr:cNvPr id="121" name="PTObj_DBranchDLine_1_22"/>
        <xdr:cNvCxnSpPr/>
      </xdr:nvCxnSpPr>
      <xdr:spPr>
        <a:xfrm>
          <a:off x="5033772" y="6276340"/>
          <a:ext cx="152400" cy="38607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242696</xdr:colOff>
      <xdr:row>34</xdr:row>
      <xdr:rowOff>185420</xdr:rowOff>
    </xdr:from>
    <xdr:to>
      <xdr:col>3</xdr:col>
      <xdr:colOff>127</xdr:colOff>
      <xdr:row>34</xdr:row>
      <xdr:rowOff>185420</xdr:rowOff>
    </xdr:to>
    <xdr:cxnSp macro="_xll.PtreeEvent_ObjectClick">
      <xdr:nvCxnSpPr>
        <xdr:cNvPr id="106" name="PTObj_DBranchHLine_1_8"/>
        <xdr:cNvCxnSpPr/>
      </xdr:nvCxnSpPr>
      <xdr:spPr>
        <a:xfrm>
          <a:off x="3176396" y="6281420"/>
          <a:ext cx="176720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12</xdr:row>
      <xdr:rowOff>180338</xdr:rowOff>
    </xdr:from>
    <xdr:to>
      <xdr:col>2</xdr:col>
      <xdr:colOff>242696</xdr:colOff>
      <xdr:row>34</xdr:row>
      <xdr:rowOff>185420</xdr:rowOff>
    </xdr:to>
    <xdr:cxnSp macro="_xll.PtreeEvent_ObjectClick">
      <xdr:nvCxnSpPr>
        <xdr:cNvPr id="105" name="PTObj_DBranchDLine_1_8"/>
        <xdr:cNvCxnSpPr/>
      </xdr:nvCxnSpPr>
      <xdr:spPr>
        <a:xfrm>
          <a:off x="3023996" y="2466338"/>
          <a:ext cx="152400" cy="381508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242696</xdr:colOff>
      <xdr:row>8</xdr:row>
      <xdr:rowOff>185419</xdr:rowOff>
    </xdr:from>
    <xdr:to>
      <xdr:col>3</xdr:col>
      <xdr:colOff>127</xdr:colOff>
      <xdr:row>8</xdr:row>
      <xdr:rowOff>185419</xdr:rowOff>
    </xdr:to>
    <xdr:cxnSp macro="_xll.PtreeEvent_ObjectClick">
      <xdr:nvCxnSpPr>
        <xdr:cNvPr id="78" name="PTObj_DBranchHLine_1_6"/>
        <xdr:cNvCxnSpPr/>
      </xdr:nvCxnSpPr>
      <xdr:spPr>
        <a:xfrm>
          <a:off x="3176396" y="566419"/>
          <a:ext cx="1757681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8</xdr:row>
      <xdr:rowOff>185419</xdr:rowOff>
    </xdr:from>
    <xdr:to>
      <xdr:col>2</xdr:col>
      <xdr:colOff>242696</xdr:colOff>
      <xdr:row>12</xdr:row>
      <xdr:rowOff>180338</xdr:rowOff>
    </xdr:to>
    <xdr:cxnSp macro="_xll.PtreeEvent_ObjectClick">
      <xdr:nvCxnSpPr>
        <xdr:cNvPr id="77" name="PTObj_DBranchDLine_1_6"/>
        <xdr:cNvCxnSpPr/>
      </xdr:nvCxnSpPr>
      <xdr:spPr>
        <a:xfrm flipV="1">
          <a:off x="3023996" y="566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12</xdr:row>
      <xdr:rowOff>185419</xdr:rowOff>
    </xdr:from>
    <xdr:to>
      <xdr:col>2</xdr:col>
      <xdr:colOff>125</xdr:colOff>
      <xdr:row>12</xdr:row>
      <xdr:rowOff>185419</xdr:rowOff>
    </xdr:to>
    <xdr:cxnSp macro="_xll.PtreeEvent_ObjectClick">
      <xdr:nvCxnSpPr>
        <xdr:cNvPr id="30" name="PTObj_DBranchHLine_1_2"/>
        <xdr:cNvCxnSpPr/>
      </xdr:nvCxnSpPr>
      <xdr:spPr>
        <a:xfrm>
          <a:off x="1376172" y="566419"/>
          <a:ext cx="155765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12</xdr:row>
      <xdr:rowOff>185419</xdr:rowOff>
    </xdr:from>
    <xdr:to>
      <xdr:col>1</xdr:col>
      <xdr:colOff>242697</xdr:colOff>
      <xdr:row>48</xdr:row>
      <xdr:rowOff>180338</xdr:rowOff>
    </xdr:to>
    <xdr:cxnSp macro="_xll.PtreeEvent_ObjectClick">
      <xdr:nvCxnSpPr>
        <xdr:cNvPr id="29" name="PTObj_DBranchDLine_1_2"/>
        <xdr:cNvCxnSpPr/>
      </xdr:nvCxnSpPr>
      <xdr:spPr>
        <a:xfrm flipV="1">
          <a:off x="1223772" y="566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242696</xdr:colOff>
      <xdr:row>54</xdr:row>
      <xdr:rowOff>185420</xdr:rowOff>
    </xdr:from>
    <xdr:to>
      <xdr:col>3</xdr:col>
      <xdr:colOff>127</xdr:colOff>
      <xdr:row>54</xdr:row>
      <xdr:rowOff>185420</xdr:rowOff>
    </xdr:to>
    <xdr:cxnSp macro="_xll.PtreeEvent_ObjectClick">
      <xdr:nvCxnSpPr>
        <xdr:cNvPr id="26" name="PTObj_DBranchHLine_1_5"/>
        <xdr:cNvCxnSpPr/>
      </xdr:nvCxnSpPr>
      <xdr:spPr>
        <a:xfrm>
          <a:off x="3176396" y="2090420"/>
          <a:ext cx="1148081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52</xdr:row>
      <xdr:rowOff>180338</xdr:rowOff>
    </xdr:from>
    <xdr:to>
      <xdr:col>2</xdr:col>
      <xdr:colOff>242696</xdr:colOff>
      <xdr:row>54</xdr:row>
      <xdr:rowOff>185420</xdr:rowOff>
    </xdr:to>
    <xdr:cxnSp macro="_xll.PtreeEvent_ObjectClick">
      <xdr:nvCxnSpPr>
        <xdr:cNvPr id="25" name="PTObj_DBranchDLine_1_5"/>
        <xdr:cNvCxnSpPr/>
      </xdr:nvCxnSpPr>
      <xdr:spPr>
        <a:xfrm>
          <a:off x="3023996" y="1704338"/>
          <a:ext cx="152400" cy="38608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242696</xdr:colOff>
      <xdr:row>50</xdr:row>
      <xdr:rowOff>185419</xdr:rowOff>
    </xdr:from>
    <xdr:to>
      <xdr:col>3</xdr:col>
      <xdr:colOff>127</xdr:colOff>
      <xdr:row>50</xdr:row>
      <xdr:rowOff>185419</xdr:rowOff>
    </xdr:to>
    <xdr:cxnSp macro="_xll.PtreeEvent_ObjectClick">
      <xdr:nvCxnSpPr>
        <xdr:cNvPr id="22" name="PTObj_DBranchHLine_1_4"/>
        <xdr:cNvCxnSpPr/>
      </xdr:nvCxnSpPr>
      <xdr:spPr>
        <a:xfrm>
          <a:off x="3176396" y="1328419"/>
          <a:ext cx="8718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90296</xdr:colOff>
      <xdr:row>50</xdr:row>
      <xdr:rowOff>185419</xdr:rowOff>
    </xdr:from>
    <xdr:to>
      <xdr:col>2</xdr:col>
      <xdr:colOff>242696</xdr:colOff>
      <xdr:row>52</xdr:row>
      <xdr:rowOff>180338</xdr:rowOff>
    </xdr:to>
    <xdr:cxnSp macro="_xll.PtreeEvent_ObjectClick">
      <xdr:nvCxnSpPr>
        <xdr:cNvPr id="21" name="PTObj_DBranchDLine_1_4"/>
        <xdr:cNvCxnSpPr/>
      </xdr:nvCxnSpPr>
      <xdr:spPr>
        <a:xfrm flipV="1">
          <a:off x="3023996" y="1328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52</xdr:row>
      <xdr:rowOff>185419</xdr:rowOff>
    </xdr:from>
    <xdr:to>
      <xdr:col>2</xdr:col>
      <xdr:colOff>125</xdr:colOff>
      <xdr:row>52</xdr:row>
      <xdr:rowOff>185419</xdr:rowOff>
    </xdr:to>
    <xdr:cxnSp macro="_xll.PtreeEvent_ObjectClick">
      <xdr:nvCxnSpPr>
        <xdr:cNvPr id="18" name="PTObj_DBranchHLine_1_3"/>
        <xdr:cNvCxnSpPr/>
      </xdr:nvCxnSpPr>
      <xdr:spPr>
        <a:xfrm>
          <a:off x="1376172" y="1328419"/>
          <a:ext cx="155765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48</xdr:row>
      <xdr:rowOff>180338</xdr:rowOff>
    </xdr:from>
    <xdr:to>
      <xdr:col>1</xdr:col>
      <xdr:colOff>242697</xdr:colOff>
      <xdr:row>52</xdr:row>
      <xdr:rowOff>185419</xdr:rowOff>
    </xdr:to>
    <xdr:cxnSp macro="_xll.PtreeEvent_ObjectClick">
      <xdr:nvCxnSpPr>
        <xdr:cNvPr id="17" name="PTObj_DBranchDLine_1_3"/>
        <xdr:cNvCxnSpPr/>
      </xdr:nvCxnSpPr>
      <xdr:spPr>
        <a:xfrm>
          <a:off x="1223772" y="942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48</xdr:row>
      <xdr:rowOff>185419</xdr:rowOff>
    </xdr:from>
    <xdr:to>
      <xdr:col>1</xdr:col>
      <xdr:colOff>127</xdr:colOff>
      <xdr:row>48</xdr:row>
      <xdr:rowOff>185419</xdr:rowOff>
    </xdr:to>
    <xdr:cxnSp macro="_xll.PtreeEvent_ObjectClick">
      <xdr:nvCxnSpPr>
        <xdr:cNvPr id="6" name="PTObj_DBranchHLine_1_1"/>
        <xdr:cNvCxnSpPr/>
      </xdr:nvCxnSpPr>
      <xdr:spPr>
        <a:xfrm>
          <a:off x="177800" y="566419"/>
          <a:ext cx="936752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127</xdr:colOff>
      <xdr:row>48</xdr:row>
      <xdr:rowOff>90169</xdr:rowOff>
    </xdr:from>
    <xdr:to>
      <xdr:col>1</xdr:col>
      <xdr:colOff>190627</xdr:colOff>
      <xdr:row>49</xdr:row>
      <xdr:rowOff>90169</xdr:rowOff>
    </xdr:to>
    <xdr:sp macro="_xll.PtreeEvent_ObjectClick" textlink="">
      <xdr:nvSpPr>
        <xdr:cNvPr id="5" name="PTObj_DNode_1_1"/>
        <xdr:cNvSpPr/>
      </xdr:nvSpPr>
      <xdr:spPr>
        <a:xfrm>
          <a:off x="1114552" y="471169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206566</xdr:colOff>
      <xdr:row>48</xdr:row>
      <xdr:rowOff>85498</xdr:rowOff>
    </xdr:from>
    <xdr:ext cx="501236" cy="199843"/>
    <xdr:sp macro="_xll.PtreeEvent_ObjectClick" textlink="">
      <xdr:nvSpPr>
        <xdr:cNvPr id="7" name="PTObj_DBranchName_1_1"/>
        <xdr:cNvSpPr txBox="1"/>
      </xdr:nvSpPr>
      <xdr:spPr>
        <a:xfrm>
          <a:off x="206566" y="9229498"/>
          <a:ext cx="501236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Basketball</a:t>
          </a:r>
        </a:p>
      </xdr:txBody>
    </xdr:sp>
    <xdr:clientData/>
  </xdr:oneCellAnchor>
  <xdr:twoCellAnchor editAs="oneCell">
    <xdr:from>
      <xdr:col>2</xdr:col>
      <xdr:colOff>126</xdr:colOff>
      <xdr:row>52</xdr:row>
      <xdr:rowOff>90169</xdr:rowOff>
    </xdr:from>
    <xdr:to>
      <xdr:col>2</xdr:col>
      <xdr:colOff>190626</xdr:colOff>
      <xdr:row>53</xdr:row>
      <xdr:rowOff>90169</xdr:rowOff>
    </xdr:to>
    <xdr:sp macro="_xll.PtreeEvent_ObjectClick" textlink="">
      <xdr:nvSpPr>
        <xdr:cNvPr id="16" name="PTObj_DNode_1_3"/>
        <xdr:cNvSpPr/>
      </xdr:nvSpPr>
      <xdr:spPr>
        <a:xfrm>
          <a:off x="2933826" y="1233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271448</xdr:colOff>
      <xdr:row>52</xdr:row>
      <xdr:rowOff>86372</xdr:rowOff>
    </xdr:from>
    <xdr:ext cx="194451" cy="198096"/>
    <xdr:sp macro="_xll.PtreeEvent_ObjectClick" textlink="">
      <xdr:nvSpPr>
        <xdr:cNvPr id="19" name="PTObj_DBranchName_1_3"/>
        <xdr:cNvSpPr txBox="1"/>
      </xdr:nvSpPr>
      <xdr:spPr>
        <a:xfrm>
          <a:off x="1404923" y="9992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50</xdr:row>
      <xdr:rowOff>90169</xdr:rowOff>
    </xdr:from>
    <xdr:to>
      <xdr:col>3</xdr:col>
      <xdr:colOff>190627</xdr:colOff>
      <xdr:row>51</xdr:row>
      <xdr:rowOff>90169</xdr:rowOff>
    </xdr:to>
    <xdr:sp macro="_xll.PtreeEvent_ObjectClick" textlink="">
      <xdr:nvSpPr>
        <xdr:cNvPr id="20" name="PTObj_DNode_1_4"/>
        <xdr:cNvSpPr/>
      </xdr:nvSpPr>
      <xdr:spPr>
        <a:xfrm rot="-5400000">
          <a:off x="4048252" y="1233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453583</xdr:colOff>
      <xdr:row>50</xdr:row>
      <xdr:rowOff>85498</xdr:rowOff>
    </xdr:from>
    <xdr:ext cx="215605" cy="199843"/>
    <xdr:sp macro="_xll.PtreeEvent_ObjectClick" textlink="">
      <xdr:nvSpPr>
        <xdr:cNvPr id="23" name="PTObj_DBranchName_1_4"/>
        <xdr:cNvSpPr txBox="1"/>
      </xdr:nvSpPr>
      <xdr:spPr>
        <a:xfrm>
          <a:off x="3387283" y="9610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54</xdr:row>
      <xdr:rowOff>90170</xdr:rowOff>
    </xdr:from>
    <xdr:to>
      <xdr:col>3</xdr:col>
      <xdr:colOff>190627</xdr:colOff>
      <xdr:row>55</xdr:row>
      <xdr:rowOff>90170</xdr:rowOff>
    </xdr:to>
    <xdr:sp macro="_xll.PtreeEvent_ObjectClick" textlink="">
      <xdr:nvSpPr>
        <xdr:cNvPr id="24" name="PTObj_DNode_1_5"/>
        <xdr:cNvSpPr/>
      </xdr:nvSpPr>
      <xdr:spPr>
        <a:xfrm rot="-5400000">
          <a:off x="4324477" y="1995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532865</xdr:colOff>
      <xdr:row>54</xdr:row>
      <xdr:rowOff>86372</xdr:rowOff>
    </xdr:from>
    <xdr:ext cx="194451" cy="198096"/>
    <xdr:sp macro="_xll.PtreeEvent_ObjectClick" textlink="">
      <xdr:nvSpPr>
        <xdr:cNvPr id="27" name="PTObj_DBranchName_1_5"/>
        <xdr:cNvSpPr txBox="1"/>
      </xdr:nvSpPr>
      <xdr:spPr>
        <a:xfrm>
          <a:off x="3466565" y="10373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2</xdr:col>
      <xdr:colOff>126</xdr:colOff>
      <xdr:row>12</xdr:row>
      <xdr:rowOff>90169</xdr:rowOff>
    </xdr:from>
    <xdr:to>
      <xdr:col>2</xdr:col>
      <xdr:colOff>190626</xdr:colOff>
      <xdr:row>13</xdr:row>
      <xdr:rowOff>90169</xdr:rowOff>
    </xdr:to>
    <xdr:sp macro="_xll.PtreeEvent_ObjectClick" textlink="">
      <xdr:nvSpPr>
        <xdr:cNvPr id="28" name="PTObj_DNode_1_2"/>
        <xdr:cNvSpPr/>
      </xdr:nvSpPr>
      <xdr:spPr>
        <a:xfrm>
          <a:off x="2933826" y="471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271291</xdr:colOff>
      <xdr:row>12</xdr:row>
      <xdr:rowOff>85498</xdr:rowOff>
    </xdr:from>
    <xdr:ext cx="215605" cy="199843"/>
    <xdr:sp macro="_xll.PtreeEvent_ObjectClick" textlink="">
      <xdr:nvSpPr>
        <xdr:cNvPr id="31" name="PTObj_DBranchName_1_2"/>
        <xdr:cNvSpPr txBox="1"/>
      </xdr:nvSpPr>
      <xdr:spPr>
        <a:xfrm>
          <a:off x="1404766" y="2371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8</xdr:row>
      <xdr:rowOff>90169</xdr:rowOff>
    </xdr:from>
    <xdr:to>
      <xdr:col>3</xdr:col>
      <xdr:colOff>190627</xdr:colOff>
      <xdr:row>9</xdr:row>
      <xdr:rowOff>90169</xdr:rowOff>
    </xdr:to>
    <xdr:sp macro="_xll.PtreeEvent_ObjectClick" textlink="">
      <xdr:nvSpPr>
        <xdr:cNvPr id="76" name="PTObj_DNode_1_6"/>
        <xdr:cNvSpPr/>
      </xdr:nvSpPr>
      <xdr:spPr>
        <a:xfrm>
          <a:off x="4934077" y="471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272824</xdr:colOff>
      <xdr:row>8</xdr:row>
      <xdr:rowOff>85498</xdr:rowOff>
    </xdr:from>
    <xdr:ext cx="565519" cy="199843"/>
    <xdr:sp macro="_xll.PtreeEvent_ObjectClick" textlink="">
      <xdr:nvSpPr>
        <xdr:cNvPr id="79" name="PTObj_DBranchName_1_6"/>
        <xdr:cNvSpPr txBox="1"/>
      </xdr:nvSpPr>
      <xdr:spPr>
        <a:xfrm>
          <a:off x="3206524" y="1609498"/>
          <a:ext cx="565519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both</a:t>
          </a:r>
        </a:p>
      </xdr:txBody>
    </xdr:sp>
    <xdr:clientData/>
  </xdr:oneCellAnchor>
  <xdr:twoCellAnchor editAs="oneCell">
    <xdr:from>
      <xdr:col>3</xdr:col>
      <xdr:colOff>127</xdr:colOff>
      <xdr:row>34</xdr:row>
      <xdr:rowOff>90170</xdr:rowOff>
    </xdr:from>
    <xdr:to>
      <xdr:col>3</xdr:col>
      <xdr:colOff>190627</xdr:colOff>
      <xdr:row>35</xdr:row>
      <xdr:rowOff>90170</xdr:rowOff>
    </xdr:to>
    <xdr:sp macro="_xll.PtreeEvent_ObjectClick" textlink="">
      <xdr:nvSpPr>
        <xdr:cNvPr id="104" name="PTObj_DNode_1_8"/>
        <xdr:cNvSpPr/>
      </xdr:nvSpPr>
      <xdr:spPr>
        <a:xfrm>
          <a:off x="4943602" y="6186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275168</xdr:colOff>
      <xdr:row>34</xdr:row>
      <xdr:rowOff>85498</xdr:rowOff>
    </xdr:from>
    <xdr:ext cx="1175101" cy="199843"/>
    <xdr:sp macro="_xll.PtreeEvent_ObjectClick" textlink="">
      <xdr:nvSpPr>
        <xdr:cNvPr id="107" name="PTObj_DBranchName_1_8"/>
        <xdr:cNvSpPr txBox="1"/>
      </xdr:nvSpPr>
      <xdr:spPr>
        <a:xfrm>
          <a:off x="3208868" y="6562498"/>
          <a:ext cx="1175101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Misses first, makes second</a:t>
          </a:r>
        </a:p>
      </xdr:txBody>
    </xdr:sp>
    <xdr:clientData/>
  </xdr:oneCellAnchor>
  <xdr:twoCellAnchor editAs="oneCell">
    <xdr:from>
      <xdr:col>4</xdr:col>
      <xdr:colOff>127</xdr:colOff>
      <xdr:row>36</xdr:row>
      <xdr:rowOff>90169</xdr:rowOff>
    </xdr:from>
    <xdr:to>
      <xdr:col>4</xdr:col>
      <xdr:colOff>190627</xdr:colOff>
      <xdr:row>37</xdr:row>
      <xdr:rowOff>90169</xdr:rowOff>
    </xdr:to>
    <xdr:sp macro="_xll.PtreeEvent_ObjectClick" textlink="">
      <xdr:nvSpPr>
        <xdr:cNvPr id="120" name="PTObj_DNode_1_22"/>
        <xdr:cNvSpPr/>
      </xdr:nvSpPr>
      <xdr:spPr>
        <a:xfrm rot="-5400000">
          <a:off x="6743827" y="6567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36</xdr:row>
      <xdr:rowOff>86372</xdr:rowOff>
    </xdr:from>
    <xdr:ext cx="194451" cy="198096"/>
    <xdr:sp macro="_xll.PtreeEvent_ObjectClick" textlink="">
      <xdr:nvSpPr>
        <xdr:cNvPr id="123" name="PTObj_DBranchName_1_22"/>
        <xdr:cNvSpPr txBox="1"/>
      </xdr:nvSpPr>
      <xdr:spPr>
        <a:xfrm>
          <a:off x="5214923" y="6944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10</xdr:row>
      <xdr:rowOff>90170</xdr:rowOff>
    </xdr:from>
    <xdr:to>
      <xdr:col>4</xdr:col>
      <xdr:colOff>190627</xdr:colOff>
      <xdr:row>11</xdr:row>
      <xdr:rowOff>90170</xdr:rowOff>
    </xdr:to>
    <xdr:sp macro="_xll.PtreeEvent_ObjectClick" textlink="">
      <xdr:nvSpPr>
        <xdr:cNvPr id="276" name="PTObj_DNode_1_16"/>
        <xdr:cNvSpPr/>
      </xdr:nvSpPr>
      <xdr:spPr>
        <a:xfrm rot="-5400000">
          <a:off x="6743827" y="237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10</xdr:row>
      <xdr:rowOff>86372</xdr:rowOff>
    </xdr:from>
    <xdr:ext cx="194451" cy="198096"/>
    <xdr:sp macro="_xll.PtreeEvent_ObjectClick" textlink="">
      <xdr:nvSpPr>
        <xdr:cNvPr id="279" name="PTObj_DBranchName_1_16"/>
        <xdr:cNvSpPr txBox="1"/>
      </xdr:nvSpPr>
      <xdr:spPr>
        <a:xfrm>
          <a:off x="5214923" y="1991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4</xdr:row>
      <xdr:rowOff>90169</xdr:rowOff>
    </xdr:from>
    <xdr:to>
      <xdr:col>4</xdr:col>
      <xdr:colOff>190627</xdr:colOff>
      <xdr:row>5</xdr:row>
      <xdr:rowOff>90169</xdr:rowOff>
    </xdr:to>
    <xdr:sp macro="_xll.PtreeEvent_ObjectClick" textlink="">
      <xdr:nvSpPr>
        <xdr:cNvPr id="288" name="PTObj_DNode_1_15"/>
        <xdr:cNvSpPr/>
      </xdr:nvSpPr>
      <xdr:spPr>
        <a:xfrm>
          <a:off x="6743827" y="852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4</xdr:row>
      <xdr:rowOff>85498</xdr:rowOff>
    </xdr:from>
    <xdr:ext cx="215605" cy="199843"/>
    <xdr:sp macro="_xll.PtreeEvent_ObjectClick" textlink="">
      <xdr:nvSpPr>
        <xdr:cNvPr id="291" name="PTObj_DBranchName_1_15"/>
        <xdr:cNvSpPr txBox="1"/>
      </xdr:nvSpPr>
      <xdr:spPr>
        <a:xfrm>
          <a:off x="5214766" y="847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2</xdr:row>
      <xdr:rowOff>90169</xdr:rowOff>
    </xdr:from>
    <xdr:to>
      <xdr:col>5</xdr:col>
      <xdr:colOff>190627</xdr:colOff>
      <xdr:row>3</xdr:row>
      <xdr:rowOff>90169</xdr:rowOff>
    </xdr:to>
    <xdr:sp macro="_xll.PtreeEvent_ObjectClick" textlink="">
      <xdr:nvSpPr>
        <xdr:cNvPr id="292" name="PTObj_DNode_1_17"/>
        <xdr:cNvSpPr/>
      </xdr:nvSpPr>
      <xdr:spPr>
        <a:xfrm rot="-5400000">
          <a:off x="8734552" y="471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2</xdr:row>
      <xdr:rowOff>85498</xdr:rowOff>
    </xdr:from>
    <xdr:ext cx="215605" cy="199843"/>
    <xdr:sp macro="_xll.PtreeEvent_ObjectClick" textlink="">
      <xdr:nvSpPr>
        <xdr:cNvPr id="295" name="PTObj_DBranchName_1_17"/>
        <xdr:cNvSpPr txBox="1"/>
      </xdr:nvSpPr>
      <xdr:spPr>
        <a:xfrm>
          <a:off x="7014990" y="466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6</xdr:row>
      <xdr:rowOff>90169</xdr:rowOff>
    </xdr:from>
    <xdr:to>
      <xdr:col>5</xdr:col>
      <xdr:colOff>190627</xdr:colOff>
      <xdr:row>7</xdr:row>
      <xdr:rowOff>90169</xdr:rowOff>
    </xdr:to>
    <xdr:sp macro="_xll.PtreeEvent_ObjectClick" textlink="">
      <xdr:nvSpPr>
        <xdr:cNvPr id="296" name="PTObj_DNode_1_18"/>
        <xdr:cNvSpPr/>
      </xdr:nvSpPr>
      <xdr:spPr>
        <a:xfrm rot="-5400000">
          <a:off x="8734552" y="1233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6</xdr:row>
      <xdr:rowOff>86372</xdr:rowOff>
    </xdr:from>
    <xdr:ext cx="194451" cy="198096"/>
    <xdr:sp macro="_xll.PtreeEvent_ObjectClick" textlink="">
      <xdr:nvSpPr>
        <xdr:cNvPr id="299" name="PTObj_DBranchName_1_18"/>
        <xdr:cNvSpPr txBox="1"/>
      </xdr:nvSpPr>
      <xdr:spPr>
        <a:xfrm>
          <a:off x="7015147" y="1229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14</xdr:row>
      <xdr:rowOff>90170</xdr:rowOff>
    </xdr:from>
    <xdr:to>
      <xdr:col>5</xdr:col>
      <xdr:colOff>190627</xdr:colOff>
      <xdr:row>15</xdr:row>
      <xdr:rowOff>90170</xdr:rowOff>
    </xdr:to>
    <xdr:sp macro="_xll.PtreeEvent_ObjectClick" textlink="">
      <xdr:nvSpPr>
        <xdr:cNvPr id="312" name="PTObj_DNode_1_12"/>
        <xdr:cNvSpPr/>
      </xdr:nvSpPr>
      <xdr:spPr>
        <a:xfrm rot="-5400000">
          <a:off x="8734552" y="2757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275448</xdr:colOff>
      <xdr:row>14</xdr:row>
      <xdr:rowOff>85498</xdr:rowOff>
    </xdr:from>
    <xdr:ext cx="1116834" cy="199843"/>
    <xdr:sp macro="_xll.PtreeEvent_ObjectClick" textlink="">
      <xdr:nvSpPr>
        <xdr:cNvPr id="315" name="PTObj_DBranchName_1_12"/>
        <xdr:cNvSpPr txBox="1"/>
      </xdr:nvSpPr>
      <xdr:spPr>
        <a:xfrm>
          <a:off x="7019148" y="2752498"/>
          <a:ext cx="1116834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2-point shot to tie</a:t>
          </a:r>
        </a:p>
      </xdr:txBody>
    </xdr:sp>
    <xdr:clientData/>
  </xdr:oneCellAnchor>
  <xdr:twoCellAnchor editAs="oneCell">
    <xdr:from>
      <xdr:col>5</xdr:col>
      <xdr:colOff>127</xdr:colOff>
      <xdr:row>18</xdr:row>
      <xdr:rowOff>90170</xdr:rowOff>
    </xdr:from>
    <xdr:to>
      <xdr:col>5</xdr:col>
      <xdr:colOff>190627</xdr:colOff>
      <xdr:row>19</xdr:row>
      <xdr:rowOff>90170</xdr:rowOff>
    </xdr:to>
    <xdr:sp macro="_xll.PtreeEvent_ObjectClick" textlink="">
      <xdr:nvSpPr>
        <xdr:cNvPr id="316" name="PTObj_DNode_1_13"/>
        <xdr:cNvSpPr/>
      </xdr:nvSpPr>
      <xdr:spPr>
        <a:xfrm rot="-5400000">
          <a:off x="8734552" y="3519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275245</xdr:colOff>
      <xdr:row>18</xdr:row>
      <xdr:rowOff>85498</xdr:rowOff>
    </xdr:from>
    <xdr:ext cx="1159110" cy="199843"/>
    <xdr:sp macro="_xll.PtreeEvent_ObjectClick" textlink="">
      <xdr:nvSpPr>
        <xdr:cNvPr id="319" name="PTObj_DBranchName_1_13"/>
        <xdr:cNvSpPr txBox="1"/>
      </xdr:nvSpPr>
      <xdr:spPr>
        <a:xfrm>
          <a:off x="7018945" y="3514498"/>
          <a:ext cx="1159110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3-point shot to win</a:t>
          </a:r>
        </a:p>
      </xdr:txBody>
    </xdr:sp>
    <xdr:clientData/>
  </xdr:oneCellAnchor>
  <xdr:twoCellAnchor editAs="oneCell">
    <xdr:from>
      <xdr:col>5</xdr:col>
      <xdr:colOff>127</xdr:colOff>
      <xdr:row>20</xdr:row>
      <xdr:rowOff>90170</xdr:rowOff>
    </xdr:from>
    <xdr:to>
      <xdr:col>5</xdr:col>
      <xdr:colOff>190627</xdr:colOff>
      <xdr:row>21</xdr:row>
      <xdr:rowOff>90170</xdr:rowOff>
    </xdr:to>
    <xdr:sp macro="_xll.PtreeEvent_ObjectClick" textlink="">
      <xdr:nvSpPr>
        <xdr:cNvPr id="320" name="PTObj_DNode_1_21"/>
        <xdr:cNvSpPr/>
      </xdr:nvSpPr>
      <xdr:spPr>
        <a:xfrm rot="-5400000">
          <a:off x="8734552" y="3900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272621</xdr:colOff>
      <xdr:row>20</xdr:row>
      <xdr:rowOff>85498</xdr:rowOff>
    </xdr:from>
    <xdr:ext cx="354455" cy="199843"/>
    <xdr:sp macro="_xll.PtreeEvent_ObjectClick" textlink="">
      <xdr:nvSpPr>
        <xdr:cNvPr id="323" name="PTObj_DBranchName_1_21"/>
        <xdr:cNvSpPr txBox="1"/>
      </xdr:nvSpPr>
      <xdr:spPr>
        <a:xfrm>
          <a:off x="7016321" y="3895498"/>
          <a:ext cx="35445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Misses</a:t>
          </a:r>
        </a:p>
      </xdr:txBody>
    </xdr:sp>
    <xdr:clientData/>
  </xdr:oneCellAnchor>
  <xdr:twoCellAnchor editAs="oneCell">
    <xdr:from>
      <xdr:col>4</xdr:col>
      <xdr:colOff>127</xdr:colOff>
      <xdr:row>28</xdr:row>
      <xdr:rowOff>90170</xdr:rowOff>
    </xdr:from>
    <xdr:to>
      <xdr:col>4</xdr:col>
      <xdr:colOff>190627</xdr:colOff>
      <xdr:row>29</xdr:row>
      <xdr:rowOff>90170</xdr:rowOff>
    </xdr:to>
    <xdr:sp macro="_xll.PtreeEvent_ObjectClick" textlink="">
      <xdr:nvSpPr>
        <xdr:cNvPr id="332" name="PTObj_DNode_1_19"/>
        <xdr:cNvSpPr/>
      </xdr:nvSpPr>
      <xdr:spPr>
        <a:xfrm>
          <a:off x="6743827" y="5424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28</xdr:row>
      <xdr:rowOff>85498</xdr:rowOff>
    </xdr:from>
    <xdr:ext cx="215605" cy="199843"/>
    <xdr:sp macro="_xll.PtreeEvent_ObjectClick" textlink="">
      <xdr:nvSpPr>
        <xdr:cNvPr id="335" name="PTObj_DBranchName_1_19"/>
        <xdr:cNvSpPr txBox="1"/>
      </xdr:nvSpPr>
      <xdr:spPr>
        <a:xfrm>
          <a:off x="5214766" y="5419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26</xdr:row>
      <xdr:rowOff>90170</xdr:rowOff>
    </xdr:from>
    <xdr:to>
      <xdr:col>5</xdr:col>
      <xdr:colOff>190627</xdr:colOff>
      <xdr:row>27</xdr:row>
      <xdr:rowOff>90170</xdr:rowOff>
    </xdr:to>
    <xdr:sp macro="_xll.PtreeEvent_ObjectClick" textlink="">
      <xdr:nvSpPr>
        <xdr:cNvPr id="336" name="PTObj_DNode_1_14"/>
        <xdr:cNvSpPr/>
      </xdr:nvSpPr>
      <xdr:spPr>
        <a:xfrm rot="-5400000">
          <a:off x="8734552" y="5043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275448</xdr:colOff>
      <xdr:row>26</xdr:row>
      <xdr:rowOff>85498</xdr:rowOff>
    </xdr:from>
    <xdr:ext cx="1116834" cy="199843"/>
    <xdr:sp macro="_xll.PtreeEvent_ObjectClick" textlink="">
      <xdr:nvSpPr>
        <xdr:cNvPr id="339" name="PTObj_DBranchName_1_14"/>
        <xdr:cNvSpPr txBox="1"/>
      </xdr:nvSpPr>
      <xdr:spPr>
        <a:xfrm>
          <a:off x="7019148" y="5038498"/>
          <a:ext cx="1116834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2-point shot to tie</a:t>
          </a:r>
        </a:p>
      </xdr:txBody>
    </xdr:sp>
    <xdr:clientData/>
  </xdr:oneCellAnchor>
  <xdr:twoCellAnchor editAs="oneCell">
    <xdr:from>
      <xdr:col>5</xdr:col>
      <xdr:colOff>127</xdr:colOff>
      <xdr:row>30</xdr:row>
      <xdr:rowOff>90170</xdr:rowOff>
    </xdr:from>
    <xdr:to>
      <xdr:col>5</xdr:col>
      <xdr:colOff>190627</xdr:colOff>
      <xdr:row>31</xdr:row>
      <xdr:rowOff>90170</xdr:rowOff>
    </xdr:to>
    <xdr:sp macro="_xll.PtreeEvent_ObjectClick" textlink="">
      <xdr:nvSpPr>
        <xdr:cNvPr id="340" name="PTObj_DNode_1_20"/>
        <xdr:cNvSpPr/>
      </xdr:nvSpPr>
      <xdr:spPr>
        <a:xfrm rot="-5400000">
          <a:off x="8734552" y="5805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275245</xdr:colOff>
      <xdr:row>30</xdr:row>
      <xdr:rowOff>85498</xdr:rowOff>
    </xdr:from>
    <xdr:ext cx="1159110" cy="199843"/>
    <xdr:sp macro="_xll.PtreeEvent_ObjectClick" textlink="">
      <xdr:nvSpPr>
        <xdr:cNvPr id="343" name="PTObj_DBranchName_1_20"/>
        <xdr:cNvSpPr txBox="1"/>
      </xdr:nvSpPr>
      <xdr:spPr>
        <a:xfrm>
          <a:off x="7018945" y="5800498"/>
          <a:ext cx="1159110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3-point shot to win</a:t>
          </a:r>
        </a:p>
      </xdr:txBody>
    </xdr:sp>
    <xdr:clientData/>
  </xdr:oneCellAnchor>
  <xdr:twoCellAnchor editAs="oneCell">
    <xdr:from>
      <xdr:col>5</xdr:col>
      <xdr:colOff>127</xdr:colOff>
      <xdr:row>32</xdr:row>
      <xdr:rowOff>90170</xdr:rowOff>
    </xdr:from>
    <xdr:to>
      <xdr:col>5</xdr:col>
      <xdr:colOff>190627</xdr:colOff>
      <xdr:row>33</xdr:row>
      <xdr:rowOff>90170</xdr:rowOff>
    </xdr:to>
    <xdr:sp macro="_xll.PtreeEvent_ObjectClick" textlink="">
      <xdr:nvSpPr>
        <xdr:cNvPr id="344" name="PTObj_DNode_1_23"/>
        <xdr:cNvSpPr/>
      </xdr:nvSpPr>
      <xdr:spPr>
        <a:xfrm rot="-5400000">
          <a:off x="8734552" y="618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272621</xdr:colOff>
      <xdr:row>32</xdr:row>
      <xdr:rowOff>85498</xdr:rowOff>
    </xdr:from>
    <xdr:ext cx="354455" cy="199843"/>
    <xdr:sp macro="_xll.PtreeEvent_ObjectClick" textlink="">
      <xdr:nvSpPr>
        <xdr:cNvPr id="347" name="PTObj_DBranchName_1_23"/>
        <xdr:cNvSpPr txBox="1"/>
      </xdr:nvSpPr>
      <xdr:spPr>
        <a:xfrm>
          <a:off x="7016321" y="6181498"/>
          <a:ext cx="35445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Misses</a:t>
          </a:r>
        </a:p>
      </xdr:txBody>
    </xdr:sp>
    <xdr:clientData/>
  </xdr:oneCellAnchor>
  <xdr:twoCellAnchor editAs="oneCell">
    <xdr:from>
      <xdr:col>5</xdr:col>
      <xdr:colOff>127</xdr:colOff>
      <xdr:row>38</xdr:row>
      <xdr:rowOff>90169</xdr:rowOff>
    </xdr:from>
    <xdr:to>
      <xdr:col>5</xdr:col>
      <xdr:colOff>190627</xdr:colOff>
      <xdr:row>39</xdr:row>
      <xdr:rowOff>90169</xdr:rowOff>
    </xdr:to>
    <xdr:sp macro="_xll.PtreeEvent_ObjectClick" textlink="">
      <xdr:nvSpPr>
        <xdr:cNvPr id="368" name="PTObj_DNode_1_25"/>
        <xdr:cNvSpPr/>
      </xdr:nvSpPr>
      <xdr:spPr>
        <a:xfrm rot="-5400000">
          <a:off x="8734552" y="7329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38</xdr:row>
      <xdr:rowOff>85498</xdr:rowOff>
    </xdr:from>
    <xdr:ext cx="215605" cy="199843"/>
    <xdr:sp macro="_xll.PtreeEvent_ObjectClick" textlink="">
      <xdr:nvSpPr>
        <xdr:cNvPr id="371" name="PTObj_DBranchName_1_25"/>
        <xdr:cNvSpPr txBox="1"/>
      </xdr:nvSpPr>
      <xdr:spPr>
        <a:xfrm>
          <a:off x="7014990" y="7324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42</xdr:row>
      <xdr:rowOff>90169</xdr:rowOff>
    </xdr:from>
    <xdr:to>
      <xdr:col>5</xdr:col>
      <xdr:colOff>190627</xdr:colOff>
      <xdr:row>43</xdr:row>
      <xdr:rowOff>90169</xdr:rowOff>
    </xdr:to>
    <xdr:sp macro="_xll.PtreeEvent_ObjectClick" textlink="">
      <xdr:nvSpPr>
        <xdr:cNvPr id="372" name="PTObj_DNode_1_26"/>
        <xdr:cNvSpPr/>
      </xdr:nvSpPr>
      <xdr:spPr>
        <a:xfrm rot="-5400000">
          <a:off x="8734552" y="8091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42</xdr:row>
      <xdr:rowOff>86372</xdr:rowOff>
    </xdr:from>
    <xdr:ext cx="194451" cy="198096"/>
    <xdr:sp macro="_xll.PtreeEvent_ObjectClick" textlink="">
      <xdr:nvSpPr>
        <xdr:cNvPr id="375" name="PTObj_DBranchName_1_26"/>
        <xdr:cNvSpPr txBox="1"/>
      </xdr:nvSpPr>
      <xdr:spPr>
        <a:xfrm>
          <a:off x="7015147" y="8087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40</xdr:row>
      <xdr:rowOff>90169</xdr:rowOff>
    </xdr:from>
    <xdr:to>
      <xdr:col>4</xdr:col>
      <xdr:colOff>190627</xdr:colOff>
      <xdr:row>41</xdr:row>
      <xdr:rowOff>90169</xdr:rowOff>
    </xdr:to>
    <xdr:sp macro="_xll.PtreeEvent_ObjectClick" textlink="">
      <xdr:nvSpPr>
        <xdr:cNvPr id="380" name="PTObj_DNode_1_24"/>
        <xdr:cNvSpPr/>
      </xdr:nvSpPr>
      <xdr:spPr>
        <a:xfrm>
          <a:off x="6743827" y="7710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40</xdr:row>
      <xdr:rowOff>85498</xdr:rowOff>
    </xdr:from>
    <xdr:ext cx="215605" cy="199843"/>
    <xdr:sp macro="_xll.PtreeEvent_ObjectClick" textlink="">
      <xdr:nvSpPr>
        <xdr:cNvPr id="383" name="PTObj_DBranchName_1_24"/>
        <xdr:cNvSpPr txBox="1"/>
      </xdr:nvSpPr>
      <xdr:spPr>
        <a:xfrm>
          <a:off x="5214766" y="7705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46</xdr:row>
      <xdr:rowOff>90169</xdr:rowOff>
    </xdr:from>
    <xdr:to>
      <xdr:col>4</xdr:col>
      <xdr:colOff>190627</xdr:colOff>
      <xdr:row>47</xdr:row>
      <xdr:rowOff>90169</xdr:rowOff>
    </xdr:to>
    <xdr:sp macro="_xll.PtreeEvent_ObjectClick" textlink="">
      <xdr:nvSpPr>
        <xdr:cNvPr id="384" name="PTObj_DNode_1_28"/>
        <xdr:cNvSpPr/>
      </xdr:nvSpPr>
      <xdr:spPr>
        <a:xfrm rot="-5400000">
          <a:off x="6743827" y="8853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46</xdr:row>
      <xdr:rowOff>86372</xdr:rowOff>
    </xdr:from>
    <xdr:ext cx="194451" cy="198096"/>
    <xdr:sp macro="_xll.PtreeEvent_ObjectClick" textlink="">
      <xdr:nvSpPr>
        <xdr:cNvPr id="387" name="PTObj_DBranchName_1_28"/>
        <xdr:cNvSpPr txBox="1"/>
      </xdr:nvSpPr>
      <xdr:spPr>
        <a:xfrm>
          <a:off x="5214923" y="8849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44</xdr:row>
      <xdr:rowOff>90169</xdr:rowOff>
    </xdr:from>
    <xdr:to>
      <xdr:col>3</xdr:col>
      <xdr:colOff>190627</xdr:colOff>
      <xdr:row>45</xdr:row>
      <xdr:rowOff>90169</xdr:rowOff>
    </xdr:to>
    <xdr:sp macro="_xll.PtreeEvent_ObjectClick" textlink="">
      <xdr:nvSpPr>
        <xdr:cNvPr id="388" name="PTObj_DNode_1_9"/>
        <xdr:cNvSpPr/>
      </xdr:nvSpPr>
      <xdr:spPr>
        <a:xfrm>
          <a:off x="4943602" y="8472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272706</xdr:colOff>
      <xdr:row>44</xdr:row>
      <xdr:rowOff>85498</xdr:rowOff>
    </xdr:from>
    <xdr:ext cx="573833" cy="199843"/>
    <xdr:sp macro="_xll.PtreeEvent_ObjectClick" textlink="">
      <xdr:nvSpPr>
        <xdr:cNvPr id="391" name="PTObj_DBranchName_1_9"/>
        <xdr:cNvSpPr txBox="1"/>
      </xdr:nvSpPr>
      <xdr:spPr>
        <a:xfrm>
          <a:off x="3206406" y="8467498"/>
          <a:ext cx="573833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Misses both</a:t>
          </a:r>
        </a:p>
      </xdr:txBody>
    </xdr:sp>
    <xdr:clientData/>
  </xdr:oneCellAnchor>
  <xdr:twoCellAnchor editAs="oneCell">
    <xdr:from>
      <xdr:col>4</xdr:col>
      <xdr:colOff>127</xdr:colOff>
      <xdr:row>16</xdr:row>
      <xdr:rowOff>90170</xdr:rowOff>
    </xdr:from>
    <xdr:to>
      <xdr:col>4</xdr:col>
      <xdr:colOff>190627</xdr:colOff>
      <xdr:row>17</xdr:row>
      <xdr:rowOff>90170</xdr:rowOff>
    </xdr:to>
    <xdr:sp macro="_xll.PtreeEvent_ObjectClick" textlink="">
      <xdr:nvSpPr>
        <xdr:cNvPr id="392" name="PTObj_DNode_1_10"/>
        <xdr:cNvSpPr/>
      </xdr:nvSpPr>
      <xdr:spPr>
        <a:xfrm>
          <a:off x="6743827" y="3138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16</xdr:row>
      <xdr:rowOff>85498</xdr:rowOff>
    </xdr:from>
    <xdr:ext cx="215605" cy="199843"/>
    <xdr:sp macro="_xll.PtreeEvent_ObjectClick" textlink="">
      <xdr:nvSpPr>
        <xdr:cNvPr id="395" name="PTObj_DBranchName_1_10"/>
        <xdr:cNvSpPr txBox="1"/>
      </xdr:nvSpPr>
      <xdr:spPr>
        <a:xfrm>
          <a:off x="5214766" y="3133498"/>
          <a:ext cx="215605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24</xdr:row>
      <xdr:rowOff>90170</xdr:rowOff>
    </xdr:from>
    <xdr:to>
      <xdr:col>4</xdr:col>
      <xdr:colOff>190627</xdr:colOff>
      <xdr:row>25</xdr:row>
      <xdr:rowOff>90170</xdr:rowOff>
    </xdr:to>
    <xdr:sp macro="_xll.PtreeEvent_ObjectClick" textlink="">
      <xdr:nvSpPr>
        <xdr:cNvPr id="396" name="PTObj_DNode_1_11"/>
        <xdr:cNvSpPr/>
      </xdr:nvSpPr>
      <xdr:spPr>
        <a:xfrm rot="-5400000">
          <a:off x="6743827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24</xdr:row>
      <xdr:rowOff>86372</xdr:rowOff>
    </xdr:from>
    <xdr:ext cx="194451" cy="198096"/>
    <xdr:sp macro="_xll.PtreeEvent_ObjectClick" textlink="">
      <xdr:nvSpPr>
        <xdr:cNvPr id="399" name="PTObj_DBranchName_1_11"/>
        <xdr:cNvSpPr txBox="1"/>
      </xdr:nvSpPr>
      <xdr:spPr>
        <a:xfrm>
          <a:off x="5214923" y="4658372"/>
          <a:ext cx="194451" cy="198096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22</xdr:row>
      <xdr:rowOff>90170</xdr:rowOff>
    </xdr:from>
    <xdr:to>
      <xdr:col>3</xdr:col>
      <xdr:colOff>190627</xdr:colOff>
      <xdr:row>23</xdr:row>
      <xdr:rowOff>90170</xdr:rowOff>
    </xdr:to>
    <xdr:sp macro="_xll.PtreeEvent_ObjectClick" textlink="">
      <xdr:nvSpPr>
        <xdr:cNvPr id="400" name="PTObj_DNode_1_7"/>
        <xdr:cNvSpPr/>
      </xdr:nvSpPr>
      <xdr:spPr>
        <a:xfrm>
          <a:off x="4943602" y="4281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275168</xdr:colOff>
      <xdr:row>22</xdr:row>
      <xdr:rowOff>85498</xdr:rowOff>
    </xdr:from>
    <xdr:ext cx="1175101" cy="199843"/>
    <xdr:sp macro="_xll.PtreeEvent_ObjectClick" textlink="">
      <xdr:nvSpPr>
        <xdr:cNvPr id="403" name="PTObj_DBranchName_1_7"/>
        <xdr:cNvSpPr txBox="1"/>
      </xdr:nvSpPr>
      <xdr:spPr>
        <a:xfrm>
          <a:off x="3208868" y="4276498"/>
          <a:ext cx="1175101" cy="199843"/>
        </a:xfrm>
        <a:prstGeom prst="round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Makes first, misses second</a:t>
          </a:r>
        </a:p>
      </xdr:txBody>
    </xdr:sp>
    <xdr:clientData/>
  </xdr:oneCellAnchor>
  <xdr:twoCellAnchor>
    <xdr:from>
      <xdr:col>5</xdr:col>
      <xdr:colOff>971550</xdr:colOff>
      <xdr:row>5</xdr:row>
      <xdr:rowOff>38099</xdr:rowOff>
    </xdr:from>
    <xdr:to>
      <xdr:col>12</xdr:col>
      <xdr:colOff>219075</xdr:colOff>
      <xdr:row>18</xdr:row>
      <xdr:rowOff>161925</xdr:rowOff>
    </xdr:to>
    <xdr:sp macro="" textlink="">
      <xdr:nvSpPr>
        <xdr:cNvPr id="404" name="TextBox 403"/>
        <xdr:cNvSpPr txBox="1"/>
      </xdr:nvSpPr>
      <xdr:spPr>
        <a:xfrm>
          <a:off x="9705975" y="990599"/>
          <a:ext cx="4019550" cy="26003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Using some reasonable probabilities (in blue) and some reasonable assumptions (such </a:t>
          </a:r>
          <a:r>
            <a:rPr lang="en-US" sz="1100" baseline="0"/>
            <a:t>as the assumption that A won't have enough time to score again), the contest is closer than you might think: P(A wins) = 0.886 with fouling, P(A wins) = 0.835 without fouling. If anything, this model probably gave B a better chance of scoring after being on the free-throw line than is realistic. Decreasing this probability would make fouling even more attractive.</a:t>
          </a:r>
        </a:p>
        <a:p>
          <a:endParaRPr lang="en-US" sz="1100" baseline="0"/>
        </a:p>
        <a:p>
          <a:r>
            <a:rPr lang="en-US" sz="1100" baseline="0"/>
            <a:t>Note that a 1 in any "monetary" cell means that A wins, 0 means that A loses, and 0.5 means that the game goes to overtime, where A and B are assumed to have equal chances of winning.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/>
  </sheetViews>
  <sheetFormatPr defaultRowHeight="15" x14ac:dyDescent="0.25"/>
  <cols>
    <col min="1" max="1" width="17" customWidth="1"/>
    <col min="2" max="2" width="27" customWidth="1"/>
    <col min="3" max="3" width="30.140625" customWidth="1"/>
    <col min="4" max="4" width="27" customWidth="1"/>
    <col min="5" max="5" width="29.85546875" customWidth="1"/>
    <col min="6" max="6" width="16.7109375" customWidth="1"/>
  </cols>
  <sheetData>
    <row r="1" spans="1:6" x14ac:dyDescent="0.25">
      <c r="A1" s="1" t="s">
        <v>0</v>
      </c>
    </row>
    <row r="3" spans="1:6" x14ac:dyDescent="0.25">
      <c r="E3" s="15">
        <v>0.6</v>
      </c>
      <c r="F3" s="6">
        <f>_xll.PTreeNodeProbability(treeCalc_1!$F$2,17)</f>
        <v>6.0000000000000001E-3</v>
      </c>
    </row>
    <row r="4" spans="1:6" x14ac:dyDescent="0.25">
      <c r="E4" s="7">
        <v>0</v>
      </c>
      <c r="F4" s="5">
        <f>_xll.PTreeNodeValue(treeCalc_1!$F$2,17)</f>
        <v>0</v>
      </c>
    </row>
    <row r="5" spans="1:6" ht="15" customHeight="1" x14ac:dyDescent="0.25">
      <c r="D5" s="15">
        <v>0.1</v>
      </c>
      <c r="E5" s="11" t="s">
        <v>66</v>
      </c>
    </row>
    <row r="6" spans="1:6" ht="15" customHeight="1" x14ac:dyDescent="0.25">
      <c r="D6" s="7">
        <v>0</v>
      </c>
      <c r="E6" s="12">
        <f>_xll.PTreeNodeValue(treeCalc_1!$F$2,15)</f>
        <v>0.4</v>
      </c>
    </row>
    <row r="7" spans="1:6" ht="15" customHeight="1" x14ac:dyDescent="0.25">
      <c r="E7" s="13">
        <f>1-E3</f>
        <v>0.4</v>
      </c>
      <c r="F7" s="6">
        <f>_xll.PTreeNodeProbability(treeCalc_1!$F$2,18)</f>
        <v>4.0000000000000001E-3</v>
      </c>
    </row>
    <row r="8" spans="1:6" ht="15" customHeight="1" x14ac:dyDescent="0.25">
      <c r="E8" s="7">
        <v>1</v>
      </c>
      <c r="F8" s="5">
        <f>_xll.PTreeNodeValue(treeCalc_1!$F$2,18)</f>
        <v>1</v>
      </c>
    </row>
    <row r="9" spans="1:6" ht="15" customHeight="1" x14ac:dyDescent="0.25">
      <c r="C9" s="15">
        <v>0.1</v>
      </c>
      <c r="D9" s="11" t="s">
        <v>63</v>
      </c>
    </row>
    <row r="10" spans="1:6" ht="15" customHeight="1" x14ac:dyDescent="0.25">
      <c r="C10" s="7">
        <v>0</v>
      </c>
      <c r="D10" s="12">
        <f>_xll.PTreeNodeValue(treeCalc_1!$F$2,6)</f>
        <v>0.94000000000000006</v>
      </c>
    </row>
    <row r="11" spans="1:6" ht="15" customHeight="1" x14ac:dyDescent="0.25">
      <c r="C11" s="14" t="s">
        <v>79</v>
      </c>
      <c r="D11" s="13">
        <f>1-D5</f>
        <v>0.9</v>
      </c>
      <c r="E11" s="6">
        <f>_xll.PTreeNodeProbability(treeCalc_1!$F$2,16)</f>
        <v>0.09</v>
      </c>
    </row>
    <row r="12" spans="1:6" ht="15" customHeight="1" x14ac:dyDescent="0.25">
      <c r="D12" s="7">
        <v>1</v>
      </c>
      <c r="E12" s="5">
        <f>_xll.PTreeNodeValue(treeCalc_1!$F$2,16)</f>
        <v>1</v>
      </c>
    </row>
    <row r="13" spans="1:6" ht="15" customHeight="1" x14ac:dyDescent="0.25">
      <c r="B13" s="10" t="b">
        <f>_xll.PTreeNodeDecision(treeCalc_1!$F$2,2)</f>
        <v>1</v>
      </c>
      <c r="C13" s="11" t="s">
        <v>52</v>
      </c>
    </row>
    <row r="14" spans="1:6" ht="15" customHeight="1" x14ac:dyDescent="0.25">
      <c r="B14" s="7">
        <v>0</v>
      </c>
      <c r="C14" s="12">
        <f>_xll.PTreeNodeValue(treeCalc_1!$F$2,2)</f>
        <v>0.8859999999999999</v>
      </c>
    </row>
    <row r="15" spans="1:6" ht="15" customHeight="1" x14ac:dyDescent="0.25">
      <c r="E15" s="15">
        <v>0.4</v>
      </c>
      <c r="F15" s="6">
        <f>_xll.PTreeNodeProbability(treeCalc_1!$F$2,12)</f>
        <v>9.5999999999999988E-2</v>
      </c>
    </row>
    <row r="16" spans="1:6" ht="15" customHeight="1" x14ac:dyDescent="0.25">
      <c r="E16" s="7">
        <v>0.5</v>
      </c>
      <c r="F16" s="5">
        <f>_xll.PTreeNodeValue(treeCalc_1!$F$2,12)</f>
        <v>0.5</v>
      </c>
    </row>
    <row r="17" spans="3:6" ht="15" customHeight="1" x14ac:dyDescent="0.25">
      <c r="D17" s="15">
        <v>0.4</v>
      </c>
      <c r="E17" s="11" t="s">
        <v>60</v>
      </c>
    </row>
    <row r="18" spans="3:6" ht="15" customHeight="1" x14ac:dyDescent="0.25">
      <c r="D18" s="7">
        <v>0</v>
      </c>
      <c r="E18" s="12">
        <f>_xll.PTreeNodeValue(treeCalc_1!$F$2,10)</f>
        <v>0.6</v>
      </c>
    </row>
    <row r="19" spans="3:6" ht="15" customHeight="1" x14ac:dyDescent="0.25">
      <c r="E19" s="15">
        <v>0.2</v>
      </c>
      <c r="F19" s="6">
        <f>_xll.PTreeNodeProbability(treeCalc_1!$F$2,13)</f>
        <v>4.7999999999999994E-2</v>
      </c>
    </row>
    <row r="20" spans="3:6" ht="15" customHeight="1" x14ac:dyDescent="0.25">
      <c r="E20" s="7">
        <v>0</v>
      </c>
      <c r="F20" s="5">
        <f>_xll.PTreeNodeValue(treeCalc_1!$F$2,13)</f>
        <v>0</v>
      </c>
    </row>
    <row r="21" spans="3:6" ht="15" customHeight="1" x14ac:dyDescent="0.25">
      <c r="E21" s="13">
        <f>1-E15-E19</f>
        <v>0.39999999999999997</v>
      </c>
      <c r="F21" s="6">
        <f>_xll.PTreeNodeProbability(treeCalc_1!$F$2,21)</f>
        <v>9.5999999999999974E-2</v>
      </c>
    </row>
    <row r="22" spans="3:6" ht="15" customHeight="1" x14ac:dyDescent="0.25">
      <c r="E22" s="7">
        <v>1</v>
      </c>
      <c r="F22" s="5">
        <f>_xll.PTreeNodeValue(treeCalc_1!$F$2,21)</f>
        <v>1</v>
      </c>
    </row>
    <row r="23" spans="3:6" ht="15" customHeight="1" x14ac:dyDescent="0.25">
      <c r="C23" s="15">
        <v>0.6</v>
      </c>
      <c r="D23" s="11" t="s">
        <v>84</v>
      </c>
    </row>
    <row r="24" spans="3:6" ht="15" customHeight="1" x14ac:dyDescent="0.25">
      <c r="C24" s="7">
        <v>0</v>
      </c>
      <c r="D24" s="12">
        <f>_xll.PTreeNodeValue(treeCalc_1!$F$2,7)</f>
        <v>0.84</v>
      </c>
    </row>
    <row r="25" spans="3:6" ht="15" customHeight="1" x14ac:dyDescent="0.25">
      <c r="C25" s="14" t="s">
        <v>77</v>
      </c>
      <c r="D25" s="13">
        <f>1-D17</f>
        <v>0.6</v>
      </c>
      <c r="E25" s="6">
        <f>_xll.PTreeNodeProbability(treeCalc_1!$F$2,11)</f>
        <v>0.35999999999999993</v>
      </c>
    </row>
    <row r="26" spans="3:6" ht="15" customHeight="1" x14ac:dyDescent="0.25">
      <c r="D26" s="7">
        <v>1</v>
      </c>
      <c r="E26" s="5">
        <f>_xll.PTreeNodeValue(treeCalc_1!$F$2,11)</f>
        <v>1</v>
      </c>
    </row>
    <row r="27" spans="3:6" ht="15" customHeight="1" x14ac:dyDescent="0.25">
      <c r="E27" s="15">
        <v>0.4</v>
      </c>
      <c r="F27" s="6">
        <f>_xll.PTreeNodeProbability(treeCalc_1!$F$2,14)</f>
        <v>8.0000000000000002E-3</v>
      </c>
    </row>
    <row r="28" spans="3:6" ht="15" customHeight="1" x14ac:dyDescent="0.25">
      <c r="E28" s="7">
        <v>0.5</v>
      </c>
      <c r="F28" s="5">
        <f>_xll.PTreeNodeValue(treeCalc_1!$F$2,14)</f>
        <v>0.5</v>
      </c>
    </row>
    <row r="29" spans="3:6" ht="15" customHeight="1" x14ac:dyDescent="0.25">
      <c r="D29" s="15">
        <v>0.1</v>
      </c>
      <c r="E29" s="11" t="s">
        <v>60</v>
      </c>
    </row>
    <row r="30" spans="3:6" ht="15" customHeight="1" x14ac:dyDescent="0.25">
      <c r="D30" s="7">
        <v>0</v>
      </c>
      <c r="E30" s="12">
        <f>_xll.PTreeNodeValue(treeCalc_1!$F$2,19)</f>
        <v>0.6</v>
      </c>
    </row>
    <row r="31" spans="3:6" ht="15" customHeight="1" x14ac:dyDescent="0.25">
      <c r="E31" s="15">
        <v>0.2</v>
      </c>
      <c r="F31" s="6">
        <f>_xll.PTreeNodeProbability(treeCalc_1!$F$2,20)</f>
        <v>4.0000000000000001E-3</v>
      </c>
    </row>
    <row r="32" spans="3:6" ht="15" customHeight="1" x14ac:dyDescent="0.25">
      <c r="E32" s="7">
        <v>0</v>
      </c>
      <c r="F32" s="5">
        <f>_xll.PTreeNodeValue(treeCalc_1!$F$2,20)</f>
        <v>0</v>
      </c>
    </row>
    <row r="33" spans="3:6" ht="15" customHeight="1" x14ac:dyDescent="0.25">
      <c r="E33" s="13">
        <f>1-E27-E31</f>
        <v>0.39999999999999997</v>
      </c>
      <c r="F33" s="6">
        <f>_xll.PTreeNodeProbability(treeCalc_1!$F$2,23)</f>
        <v>8.0000000000000002E-3</v>
      </c>
    </row>
    <row r="34" spans="3:6" ht="15" customHeight="1" x14ac:dyDescent="0.25">
      <c r="E34" s="7">
        <v>1</v>
      </c>
      <c r="F34" s="5">
        <f>_xll.PTreeNodeValue(treeCalc_1!$F$2,23)</f>
        <v>1</v>
      </c>
    </row>
    <row r="35" spans="3:6" ht="15" customHeight="1" x14ac:dyDescent="0.25">
      <c r="C35" s="15">
        <v>0.2</v>
      </c>
      <c r="D35" s="11" t="s">
        <v>63</v>
      </c>
    </row>
    <row r="36" spans="3:6" ht="15" customHeight="1" x14ac:dyDescent="0.25">
      <c r="C36" s="7">
        <v>0</v>
      </c>
      <c r="D36" s="12">
        <f>_xll.PTreeNodeValue(treeCalc_1!$F$2,8)</f>
        <v>0.96000000000000008</v>
      </c>
    </row>
    <row r="37" spans="3:6" ht="15" customHeight="1" x14ac:dyDescent="0.25">
      <c r="C37" s="14" t="s">
        <v>77</v>
      </c>
      <c r="D37" s="13">
        <f>1-D29</f>
        <v>0.9</v>
      </c>
      <c r="E37" s="6">
        <f>_xll.PTreeNodeProbability(treeCalc_1!$F$2,22)</f>
        <v>0.18</v>
      </c>
    </row>
    <row r="38" spans="3:6" ht="15" customHeight="1" x14ac:dyDescent="0.25">
      <c r="D38" s="7">
        <v>1</v>
      </c>
      <c r="E38" s="5">
        <f>_xll.PTreeNodeValue(treeCalc_1!$F$2,22)</f>
        <v>1</v>
      </c>
    </row>
    <row r="39" spans="3:6" ht="15" customHeight="1" x14ac:dyDescent="0.25">
      <c r="E39" s="15">
        <v>0.2</v>
      </c>
      <c r="F39" s="6">
        <f>_xll.PTreeNodeProbability(treeCalc_1!$F$2,25)</f>
        <v>8.0000000000000071E-3</v>
      </c>
    </row>
    <row r="40" spans="3:6" ht="15" customHeight="1" x14ac:dyDescent="0.25">
      <c r="E40" s="7">
        <v>0.5</v>
      </c>
      <c r="F40" s="5">
        <f>_xll.PTreeNodeValue(treeCalc_1!$F$2,25)</f>
        <v>0.5</v>
      </c>
    </row>
    <row r="41" spans="3:6" ht="15" customHeight="1" x14ac:dyDescent="0.25">
      <c r="D41" s="15">
        <v>0.4</v>
      </c>
      <c r="E41" s="11" t="s">
        <v>83</v>
      </c>
    </row>
    <row r="42" spans="3:6" ht="15" customHeight="1" x14ac:dyDescent="0.25">
      <c r="D42" s="7">
        <v>0</v>
      </c>
      <c r="E42" s="12">
        <f>_xll.PTreeNodeValue(treeCalc_1!$F$2,24)</f>
        <v>0.9</v>
      </c>
    </row>
    <row r="43" spans="3:6" ht="15" customHeight="1" x14ac:dyDescent="0.25">
      <c r="E43" s="13">
        <f>1-E39</f>
        <v>0.8</v>
      </c>
      <c r="F43" s="6">
        <f>_xll.PTreeNodeProbability(treeCalc_1!$F$2,26)</f>
        <v>3.2000000000000028E-2</v>
      </c>
    </row>
    <row r="44" spans="3:6" ht="15" customHeight="1" x14ac:dyDescent="0.25">
      <c r="E44" s="7">
        <v>1</v>
      </c>
      <c r="F44" s="5">
        <f>_xll.PTreeNodeValue(treeCalc_1!$F$2,26)</f>
        <v>1</v>
      </c>
    </row>
    <row r="45" spans="3:6" ht="15" customHeight="1" x14ac:dyDescent="0.25">
      <c r="C45" s="13">
        <f>1-SUM(C9,C23,C35)</f>
        <v>0.10000000000000009</v>
      </c>
      <c r="D45" s="11" t="s">
        <v>84</v>
      </c>
    </row>
    <row r="46" spans="3:6" ht="15" customHeight="1" x14ac:dyDescent="0.25">
      <c r="C46" s="7">
        <v>0</v>
      </c>
      <c r="D46" s="12">
        <f>_xll.PTreeNodeValue(treeCalc_1!$F$2,9)</f>
        <v>0.96</v>
      </c>
    </row>
    <row r="47" spans="3:6" ht="15" customHeight="1" x14ac:dyDescent="0.25">
      <c r="C47" s="14" t="s">
        <v>78</v>
      </c>
      <c r="D47" s="13">
        <f>1-D41</f>
        <v>0.6</v>
      </c>
      <c r="E47" s="6">
        <f>_xll.PTreeNodeProbability(treeCalc_1!$F$2,28)</f>
        <v>6.0000000000000039E-2</v>
      </c>
    </row>
    <row r="48" spans="3:6" ht="15" customHeight="1" x14ac:dyDescent="0.25">
      <c r="D48" s="7">
        <v>1</v>
      </c>
      <c r="E48" s="5">
        <f>_xll.PTreeNodeValue(treeCalc_1!$F$2,28)</f>
        <v>1</v>
      </c>
    </row>
    <row r="49" spans="1:4" ht="15" customHeight="1" x14ac:dyDescent="0.25">
      <c r="A49" s="7"/>
      <c r="B49" s="8" t="s">
        <v>45</v>
      </c>
    </row>
    <row r="50" spans="1:4" ht="15" customHeight="1" x14ac:dyDescent="0.25">
      <c r="A50" s="7"/>
      <c r="B50" s="9">
        <f>_xll.PTreeNodeValue(treeCalc_1!$F$2,1)</f>
        <v>0.8859999999999999</v>
      </c>
    </row>
    <row r="51" spans="1:4" ht="15" customHeight="1" x14ac:dyDescent="0.25">
      <c r="C51" s="15">
        <v>0.33</v>
      </c>
      <c r="D51" s="6">
        <f>_xll.PTreeNodeProbability(treeCalc_1!$F$2,4)</f>
        <v>0</v>
      </c>
    </row>
    <row r="52" spans="1:4" ht="15" customHeight="1" x14ac:dyDescent="0.25">
      <c r="C52" s="7">
        <v>0.5</v>
      </c>
      <c r="D52" s="5">
        <f>_xll.PTreeNodeValue(treeCalc_1!$F$2,4)</f>
        <v>0.5</v>
      </c>
    </row>
    <row r="53" spans="1:4" ht="15" customHeight="1" x14ac:dyDescent="0.25">
      <c r="B53" s="10" t="b">
        <f>_xll.PTreeNodeDecision(treeCalc_1!$F$2,3)</f>
        <v>0</v>
      </c>
      <c r="C53" s="11" t="s">
        <v>49</v>
      </c>
    </row>
    <row r="54" spans="1:4" ht="15" customHeight="1" x14ac:dyDescent="0.25">
      <c r="B54" s="7">
        <v>0</v>
      </c>
      <c r="C54" s="12">
        <f>_xll.PTreeNodeValue(treeCalc_1!$F$2,3)</f>
        <v>0.83499999999999996</v>
      </c>
    </row>
    <row r="55" spans="1:4" ht="15" customHeight="1" x14ac:dyDescent="0.25">
      <c r="C55" s="13">
        <f>1-C51</f>
        <v>0.66999999999999993</v>
      </c>
      <c r="D55" s="6">
        <f>_xll.PTreeNodeProbability(treeCalc_1!$F$2,5)</f>
        <v>0</v>
      </c>
    </row>
    <row r="56" spans="1:4" ht="15" customHeight="1" x14ac:dyDescent="0.25">
      <c r="C56" s="7">
        <v>1</v>
      </c>
      <c r="D56" s="5">
        <f>_xll.PTreeNodeValue(treeCalc_1!$F$2,5)</f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ColWidth="15.7109375" defaultRowHeight="15" x14ac:dyDescent="0.25"/>
  <cols>
    <col min="1" max="16384" width="15.7109375" style="2"/>
  </cols>
  <sheetData>
    <row r="1" spans="1:16" x14ac:dyDescent="0.25">
      <c r="A1" s="2" t="s">
        <v>1</v>
      </c>
      <c r="B1" s="3" t="s">
        <v>44</v>
      </c>
      <c r="E1" s="2" t="s">
        <v>9</v>
      </c>
      <c r="F1" s="2">
        <v>3</v>
      </c>
      <c r="H1" s="2" t="s">
        <v>15</v>
      </c>
      <c r="I1" s="3" t="s">
        <v>41</v>
      </c>
      <c r="K1" s="2" t="s">
        <v>20</v>
      </c>
      <c r="L1" s="2">
        <v>1.01E+300</v>
      </c>
    </row>
    <row r="2" spans="1:16" x14ac:dyDescent="0.25">
      <c r="A2" s="2" t="s">
        <v>2</v>
      </c>
      <c r="B2" s="2" t="e">
        <f>Solution!#REF!</f>
        <v>#REF!</v>
      </c>
      <c r="E2" s="2" t="s">
        <v>10</v>
      </c>
      <c r="F2" s="2">
        <f>_xll.PTreeEvaluate5(B3,$L$11:$L$39,$J$11:$J$39,$K$11:$K$39,$N$11:$N$39,$G$11:$G$39,,L1)</f>
        <v>4090753</v>
      </c>
    </row>
    <row r="3" spans="1:16" x14ac:dyDescent="0.25">
      <c r="A3" s="2" t="s">
        <v>3</v>
      </c>
      <c r="B3" s="2" t="s">
        <v>43</v>
      </c>
      <c r="E3" s="2" t="s">
        <v>11</v>
      </c>
      <c r="F3" s="3" t="s">
        <v>37</v>
      </c>
      <c r="H3" s="2" t="s">
        <v>16</v>
      </c>
      <c r="I3" s="4" t="s">
        <v>39</v>
      </c>
    </row>
    <row r="4" spans="1:16" x14ac:dyDescent="0.25">
      <c r="A4" s="2" t="s">
        <v>4</v>
      </c>
      <c r="B4" s="2" t="s">
        <v>36</v>
      </c>
      <c r="E4" s="2" t="s">
        <v>12</v>
      </c>
      <c r="F4" s="3" t="s">
        <v>38</v>
      </c>
      <c r="H4" s="2" t="s">
        <v>17</v>
      </c>
      <c r="I4" s="3" t="s">
        <v>40</v>
      </c>
    </row>
    <row r="5" spans="1:16" x14ac:dyDescent="0.25">
      <c r="A5" s="2" t="s">
        <v>5</v>
      </c>
      <c r="B5" s="2">
        <v>0</v>
      </c>
      <c r="E5" s="2" t="s">
        <v>13</v>
      </c>
      <c r="F5" s="3" t="s">
        <v>38</v>
      </c>
      <c r="H5" s="2" t="s">
        <v>18</v>
      </c>
      <c r="I5" s="4" t="s">
        <v>39</v>
      </c>
    </row>
    <row r="6" spans="1:16" x14ac:dyDescent="0.25">
      <c r="A6" s="2" t="s">
        <v>6</v>
      </c>
      <c r="E6" s="2" t="s">
        <v>14</v>
      </c>
      <c r="F6" s="3" t="s">
        <v>85</v>
      </c>
      <c r="H6" s="2" t="s">
        <v>19</v>
      </c>
      <c r="I6" s="3" t="s">
        <v>40</v>
      </c>
    </row>
    <row r="7" spans="1:16" x14ac:dyDescent="0.25">
      <c r="A7" s="2" t="s">
        <v>7</v>
      </c>
      <c r="B7" s="3" t="s">
        <v>41</v>
      </c>
    </row>
    <row r="8" spans="1:16" x14ac:dyDescent="0.25">
      <c r="A8" s="2" t="s">
        <v>8</v>
      </c>
      <c r="B8" s="2">
        <v>29</v>
      </c>
    </row>
    <row r="10" spans="1:16" x14ac:dyDescent="0.25">
      <c r="A10" s="2" t="s">
        <v>21</v>
      </c>
      <c r="B10" s="2" t="s">
        <v>22</v>
      </c>
      <c r="C10" s="2" t="s">
        <v>23</v>
      </c>
      <c r="D10" s="2" t="s">
        <v>24</v>
      </c>
      <c r="E10" s="2" t="s">
        <v>25</v>
      </c>
      <c r="F10" s="2" t="s">
        <v>26</v>
      </c>
      <c r="G10" s="2" t="s">
        <v>27</v>
      </c>
      <c r="H10" s="2" t="s">
        <v>28</v>
      </c>
      <c r="I10" s="2" t="s">
        <v>29</v>
      </c>
      <c r="J10" s="2" t="s">
        <v>30</v>
      </c>
      <c r="K10" s="2" t="s">
        <v>31</v>
      </c>
      <c r="L10" s="2" t="s">
        <v>3</v>
      </c>
      <c r="M10" s="2" t="s">
        <v>32</v>
      </c>
      <c r="N10" s="2" t="s">
        <v>33</v>
      </c>
      <c r="O10" s="2" t="s">
        <v>34</v>
      </c>
      <c r="P10" s="2" t="s">
        <v>35</v>
      </c>
    </row>
    <row r="11" spans="1:16" x14ac:dyDescent="0.25">
      <c r="A11" s="2">
        <f>Solution!$B$50</f>
        <v>0.8859999999999999</v>
      </c>
      <c r="B11" s="2" t="str">
        <f>B1</f>
        <v>Basketball</v>
      </c>
      <c r="C11" s="2">
        <v>0</v>
      </c>
      <c r="I11" s="2" t="s">
        <v>42</v>
      </c>
      <c r="J11" s="2">
        <f>Solution!$A$50</f>
        <v>0</v>
      </c>
      <c r="K11" s="2">
        <f>Solution!$A$49</f>
        <v>0</v>
      </c>
      <c r="L11" s="2" t="s">
        <v>46</v>
      </c>
      <c r="M11" s="2">
        <v>0</v>
      </c>
      <c r="O11" s="2" t="str">
        <f>Solution!$B$49</f>
        <v>Foul intentionally?</v>
      </c>
      <c r="P11" s="2" t="b">
        <v>0</v>
      </c>
    </row>
    <row r="12" spans="1:16" x14ac:dyDescent="0.25">
      <c r="A12" s="2">
        <f>Solution!$C$14</f>
        <v>0.8859999999999999</v>
      </c>
      <c r="B12" s="3" t="s">
        <v>47</v>
      </c>
      <c r="C12" s="2">
        <v>0</v>
      </c>
      <c r="I12" s="2" t="s">
        <v>42</v>
      </c>
      <c r="J12" s="2">
        <f>Solution!$B$14</f>
        <v>0</v>
      </c>
      <c r="L12" s="2" t="s">
        <v>53</v>
      </c>
      <c r="M12" s="2">
        <v>0</v>
      </c>
      <c r="O12" s="2" t="str">
        <f>Solution!$C$13</f>
        <v>Free throws by B</v>
      </c>
      <c r="P12" s="2" t="b">
        <v>0</v>
      </c>
    </row>
    <row r="13" spans="1:16" x14ac:dyDescent="0.25">
      <c r="A13" s="2">
        <f>Solution!$C$54</f>
        <v>0.83499999999999996</v>
      </c>
      <c r="B13" s="3" t="s">
        <v>48</v>
      </c>
      <c r="C13" s="2">
        <v>0</v>
      </c>
      <c r="I13" s="2" t="s">
        <v>42</v>
      </c>
      <c r="J13" s="2">
        <f>Solution!$B$54</f>
        <v>0</v>
      </c>
      <c r="L13" s="2" t="s">
        <v>51</v>
      </c>
      <c r="M13" s="2">
        <v>0</v>
      </c>
      <c r="O13" s="2" t="str">
        <f>Solution!$C$53</f>
        <v>B makes 3-point shot (or play)?</v>
      </c>
      <c r="P13" s="2" t="b">
        <v>0</v>
      </c>
    </row>
    <row r="14" spans="1:16" x14ac:dyDescent="0.25">
      <c r="A14" s="2">
        <f>Solution!$D$52</f>
        <v>0.5</v>
      </c>
      <c r="B14" s="3" t="s">
        <v>47</v>
      </c>
      <c r="C14" s="2">
        <v>0</v>
      </c>
      <c r="H14" s="2" t="s">
        <v>42</v>
      </c>
      <c r="I14" s="2" t="s">
        <v>42</v>
      </c>
      <c r="J14" s="2">
        <f>Solution!$C$52</f>
        <v>0.5</v>
      </c>
      <c r="K14" s="2">
        <f>Solution!$C$51</f>
        <v>0.33</v>
      </c>
      <c r="L14" s="2" t="s">
        <v>50</v>
      </c>
      <c r="M14" s="2">
        <v>0</v>
      </c>
      <c r="P14" s="2" t="b">
        <v>0</v>
      </c>
    </row>
    <row r="15" spans="1:16" x14ac:dyDescent="0.25">
      <c r="A15" s="2">
        <f>Solution!$D$56</f>
        <v>1</v>
      </c>
      <c r="B15" s="3" t="s">
        <v>48</v>
      </c>
      <c r="C15" s="2">
        <v>0</v>
      </c>
      <c r="H15" s="2" t="s">
        <v>42</v>
      </c>
      <c r="I15" s="2" t="s">
        <v>42</v>
      </c>
      <c r="J15" s="2">
        <f>Solution!$C$56</f>
        <v>1</v>
      </c>
      <c r="K15" s="2">
        <f>Solution!$C$55</f>
        <v>0.66999999999999993</v>
      </c>
      <c r="L15" s="2" t="s">
        <v>50</v>
      </c>
      <c r="M15" s="2">
        <v>0</v>
      </c>
      <c r="P15" s="2" t="b">
        <v>0</v>
      </c>
    </row>
    <row r="16" spans="1:16" x14ac:dyDescent="0.25">
      <c r="A16" s="2">
        <f>Solution!$D$10</f>
        <v>0.94000000000000006</v>
      </c>
      <c r="B16" s="3" t="s">
        <v>54</v>
      </c>
      <c r="C16" s="2">
        <v>0</v>
      </c>
      <c r="I16" s="2" t="s">
        <v>42</v>
      </c>
      <c r="J16" s="2">
        <f>Solution!$C$10</f>
        <v>0</v>
      </c>
      <c r="K16" s="2">
        <f>Solution!$C$9</f>
        <v>0.1</v>
      </c>
      <c r="L16" s="2" t="s">
        <v>65</v>
      </c>
      <c r="M16" s="2">
        <v>0</v>
      </c>
      <c r="O16" s="2" t="str">
        <f>Solution!$D$9</f>
        <v>B steals ball?</v>
      </c>
      <c r="P16" s="2" t="b">
        <v>0</v>
      </c>
    </row>
    <row r="17" spans="1:16" x14ac:dyDescent="0.25">
      <c r="A17" s="2">
        <f>Solution!$D$24</f>
        <v>0.84</v>
      </c>
      <c r="B17" s="3" t="s">
        <v>55</v>
      </c>
      <c r="C17" s="2">
        <v>0</v>
      </c>
      <c r="I17" s="2" t="s">
        <v>42</v>
      </c>
      <c r="J17" s="2">
        <f>Solution!$C$24</f>
        <v>0</v>
      </c>
      <c r="K17" s="2">
        <f>Solution!$C$23</f>
        <v>0.6</v>
      </c>
      <c r="L17" s="2" t="s">
        <v>59</v>
      </c>
      <c r="M17" s="2">
        <v>0</v>
      </c>
      <c r="O17" s="2" t="str">
        <f>Solution!$D$23</f>
        <v>B gets rebound?</v>
      </c>
      <c r="P17" s="2" t="b">
        <v>0</v>
      </c>
    </row>
    <row r="18" spans="1:16" x14ac:dyDescent="0.25">
      <c r="A18" s="2">
        <f>Solution!$D$36</f>
        <v>0.96000000000000008</v>
      </c>
      <c r="B18" s="3" t="s">
        <v>56</v>
      </c>
      <c r="C18" s="2">
        <v>0</v>
      </c>
      <c r="I18" s="2" t="s">
        <v>42</v>
      </c>
      <c r="J18" s="2">
        <f>Solution!$C$36</f>
        <v>0</v>
      </c>
      <c r="K18" s="2">
        <f>Solution!$C$35</f>
        <v>0.2</v>
      </c>
      <c r="L18" s="2" t="s">
        <v>69</v>
      </c>
      <c r="M18" s="2">
        <v>0</v>
      </c>
      <c r="O18" s="2" t="str">
        <f>Solution!$D$35</f>
        <v>B steals ball?</v>
      </c>
      <c r="P18" s="2" t="b">
        <v>0</v>
      </c>
    </row>
    <row r="19" spans="1:16" x14ac:dyDescent="0.25">
      <c r="A19" s="2">
        <f>Solution!$D$46</f>
        <v>0.96</v>
      </c>
      <c r="B19" s="3" t="s">
        <v>57</v>
      </c>
      <c r="C19" s="2">
        <v>0</v>
      </c>
      <c r="I19" s="2" t="s">
        <v>42</v>
      </c>
      <c r="J19" s="2">
        <f>Solution!$C$46</f>
        <v>0</v>
      </c>
      <c r="K19" s="2">
        <f>Solution!$C$45</f>
        <v>0.10000000000000009</v>
      </c>
      <c r="L19" s="2" t="s">
        <v>74</v>
      </c>
      <c r="M19" s="2">
        <v>0</v>
      </c>
      <c r="O19" s="2" t="str">
        <f>Solution!$D$45</f>
        <v>B gets rebound?</v>
      </c>
      <c r="P19" s="2" t="b">
        <v>0</v>
      </c>
    </row>
    <row r="20" spans="1:16" x14ac:dyDescent="0.25">
      <c r="A20" s="2">
        <f>Solution!$E$18</f>
        <v>0.6</v>
      </c>
      <c r="B20" s="3" t="s">
        <v>47</v>
      </c>
      <c r="C20" s="2">
        <v>0</v>
      </c>
      <c r="I20" s="2" t="s">
        <v>42</v>
      </c>
      <c r="J20" s="2">
        <f>Solution!$D$18</f>
        <v>0</v>
      </c>
      <c r="K20" s="2">
        <f>Solution!$D$17</f>
        <v>0.4</v>
      </c>
      <c r="L20" s="2" t="s">
        <v>80</v>
      </c>
      <c r="M20" s="2">
        <v>0</v>
      </c>
      <c r="O20" s="2" t="str">
        <f>Solution!$E$17</f>
        <v>B's final shot</v>
      </c>
      <c r="P20" s="2" t="b">
        <v>0</v>
      </c>
    </row>
    <row r="21" spans="1:16" x14ac:dyDescent="0.25">
      <c r="A21" s="2">
        <f>Solution!$E$26</f>
        <v>1</v>
      </c>
      <c r="B21" s="3" t="s">
        <v>48</v>
      </c>
      <c r="C21" s="2">
        <v>0</v>
      </c>
      <c r="H21" s="2" t="s">
        <v>42</v>
      </c>
      <c r="I21" s="2" t="s">
        <v>42</v>
      </c>
      <c r="J21" s="2">
        <f>Solution!$D$26</f>
        <v>1</v>
      </c>
      <c r="K21" s="2">
        <f>Solution!$D$25</f>
        <v>0.6</v>
      </c>
      <c r="L21" s="2" t="s">
        <v>58</v>
      </c>
      <c r="M21" s="2">
        <v>0</v>
      </c>
      <c r="P21" s="2" t="b">
        <v>0</v>
      </c>
    </row>
    <row r="22" spans="1:16" x14ac:dyDescent="0.25">
      <c r="A22" s="2">
        <f>Solution!$F$16</f>
        <v>0.5</v>
      </c>
      <c r="B22" s="3" t="s">
        <v>72</v>
      </c>
      <c r="C22" s="2">
        <v>0</v>
      </c>
      <c r="H22" s="2" t="s">
        <v>42</v>
      </c>
      <c r="I22" s="2" t="s">
        <v>42</v>
      </c>
      <c r="J22" s="2">
        <f>Solution!$E$16</f>
        <v>0.5</v>
      </c>
      <c r="K22" s="2">
        <f>Solution!$E$15</f>
        <v>0.4</v>
      </c>
      <c r="L22" s="2" t="s">
        <v>61</v>
      </c>
      <c r="M22" s="2">
        <v>0</v>
      </c>
      <c r="P22" s="2" t="b">
        <v>0</v>
      </c>
    </row>
    <row r="23" spans="1:16" x14ac:dyDescent="0.25">
      <c r="A23" s="2">
        <f>Solution!$F$20</f>
        <v>0</v>
      </c>
      <c r="B23" s="3" t="s">
        <v>73</v>
      </c>
      <c r="C23" s="2">
        <v>0</v>
      </c>
      <c r="H23" s="2" t="s">
        <v>42</v>
      </c>
      <c r="I23" s="2" t="s">
        <v>42</v>
      </c>
      <c r="J23" s="2">
        <f>Solution!$E$20</f>
        <v>0</v>
      </c>
      <c r="K23" s="2">
        <f>Solution!$E$19</f>
        <v>0.2</v>
      </c>
      <c r="L23" s="2" t="s">
        <v>61</v>
      </c>
      <c r="M23" s="2">
        <v>0</v>
      </c>
      <c r="P23" s="2" t="b">
        <v>0</v>
      </c>
    </row>
    <row r="24" spans="1:16" x14ac:dyDescent="0.25">
      <c r="A24" s="2">
        <f>Solution!$F$28</f>
        <v>0.5</v>
      </c>
      <c r="B24" s="3" t="s">
        <v>72</v>
      </c>
      <c r="C24" s="2">
        <v>0</v>
      </c>
      <c r="H24" s="2" t="s">
        <v>42</v>
      </c>
      <c r="I24" s="2" t="s">
        <v>42</v>
      </c>
      <c r="J24" s="2">
        <f>Solution!$E$28</f>
        <v>0.5</v>
      </c>
      <c r="K24" s="2">
        <f>Solution!$E$27</f>
        <v>0.4</v>
      </c>
      <c r="L24" s="2" t="s">
        <v>70</v>
      </c>
      <c r="M24" s="2">
        <v>0</v>
      </c>
      <c r="P24" s="2" t="b">
        <v>0</v>
      </c>
    </row>
    <row r="25" spans="1:16" x14ac:dyDescent="0.25">
      <c r="A25" s="2">
        <f>Solution!$E$6</f>
        <v>0.4</v>
      </c>
      <c r="B25" s="3" t="s">
        <v>47</v>
      </c>
      <c r="C25" s="2">
        <v>0</v>
      </c>
      <c r="I25" s="2" t="s">
        <v>42</v>
      </c>
      <c r="J25" s="2">
        <f>Solution!$D$6</f>
        <v>0</v>
      </c>
      <c r="K25" s="2">
        <f>Solution!$D$5</f>
        <v>0.1</v>
      </c>
      <c r="L25" s="2" t="s">
        <v>68</v>
      </c>
      <c r="M25" s="2">
        <v>0</v>
      </c>
      <c r="O25" s="2" t="str">
        <f>Solution!$E$5</f>
        <v>B makes final shot to win?</v>
      </c>
      <c r="P25" s="2" t="b">
        <v>0</v>
      </c>
    </row>
    <row r="26" spans="1:16" x14ac:dyDescent="0.25">
      <c r="A26" s="2">
        <f>Solution!$E$12</f>
        <v>1</v>
      </c>
      <c r="B26" s="3" t="s">
        <v>48</v>
      </c>
      <c r="C26" s="2">
        <v>0</v>
      </c>
      <c r="H26" s="2" t="s">
        <v>42</v>
      </c>
      <c r="I26" s="2" t="s">
        <v>42</v>
      </c>
      <c r="J26" s="2">
        <f>Solution!$D$12</f>
        <v>1</v>
      </c>
      <c r="K26" s="2">
        <f>Solution!$D$11</f>
        <v>0.9</v>
      </c>
      <c r="L26" s="2" t="s">
        <v>64</v>
      </c>
      <c r="M26" s="2">
        <v>0</v>
      </c>
      <c r="P26" s="2" t="b">
        <v>0</v>
      </c>
    </row>
    <row r="27" spans="1:16" x14ac:dyDescent="0.25">
      <c r="A27" s="2">
        <f>Solution!$F$4</f>
        <v>0</v>
      </c>
      <c r="B27" s="3" t="s">
        <v>47</v>
      </c>
      <c r="C27" s="2">
        <v>0</v>
      </c>
      <c r="H27" s="2" t="s">
        <v>42</v>
      </c>
      <c r="I27" s="2" t="s">
        <v>42</v>
      </c>
      <c r="J27" s="2">
        <f>Solution!$E$4</f>
        <v>0</v>
      </c>
      <c r="K27" s="2">
        <f>Solution!$E$3</f>
        <v>0.6</v>
      </c>
      <c r="L27" s="2" t="s">
        <v>67</v>
      </c>
      <c r="M27" s="2">
        <v>0</v>
      </c>
      <c r="P27" s="2" t="b">
        <v>0</v>
      </c>
    </row>
    <row r="28" spans="1:16" x14ac:dyDescent="0.25">
      <c r="A28" s="2">
        <f>Solution!$F$8</f>
        <v>1</v>
      </c>
      <c r="B28" s="3" t="s">
        <v>48</v>
      </c>
      <c r="C28" s="2">
        <v>0</v>
      </c>
      <c r="H28" s="2" t="s">
        <v>42</v>
      </c>
      <c r="I28" s="2" t="s">
        <v>42</v>
      </c>
      <c r="J28" s="2">
        <f>Solution!$E$8</f>
        <v>1</v>
      </c>
      <c r="K28" s="2">
        <f>Solution!$E$7</f>
        <v>0.4</v>
      </c>
      <c r="L28" s="2" t="s">
        <v>67</v>
      </c>
      <c r="M28" s="2">
        <v>0</v>
      </c>
      <c r="P28" s="2" t="b">
        <v>0</v>
      </c>
    </row>
    <row r="29" spans="1:16" x14ac:dyDescent="0.25">
      <c r="A29" s="2">
        <f>Solution!$E$30</f>
        <v>0.6</v>
      </c>
      <c r="B29" s="3" t="s">
        <v>47</v>
      </c>
      <c r="C29" s="2">
        <v>0</v>
      </c>
      <c r="I29" s="2" t="s">
        <v>42</v>
      </c>
      <c r="J29" s="2">
        <f>Solution!$D$30</f>
        <v>0</v>
      </c>
      <c r="K29" s="2">
        <f>Solution!$D$29</f>
        <v>0.1</v>
      </c>
      <c r="L29" s="2" t="s">
        <v>81</v>
      </c>
      <c r="M29" s="2">
        <v>0</v>
      </c>
      <c r="O29" s="2" t="str">
        <f>Solution!$E$29</f>
        <v>B's final shot</v>
      </c>
      <c r="P29" s="2" t="b">
        <v>0</v>
      </c>
    </row>
    <row r="30" spans="1:16" x14ac:dyDescent="0.25">
      <c r="A30" s="2">
        <f>Solution!$F$32</f>
        <v>0</v>
      </c>
      <c r="B30" s="3" t="s">
        <v>73</v>
      </c>
      <c r="C30" s="2">
        <v>0</v>
      </c>
      <c r="H30" s="2" t="s">
        <v>42</v>
      </c>
      <c r="I30" s="2" t="s">
        <v>42</v>
      </c>
      <c r="J30" s="2">
        <f>Solution!$E$32</f>
        <v>0</v>
      </c>
      <c r="K30" s="2">
        <f>Solution!$E$31</f>
        <v>0.2</v>
      </c>
      <c r="L30" s="2" t="s">
        <v>70</v>
      </c>
      <c r="M30" s="2">
        <v>0</v>
      </c>
      <c r="P30" s="2" t="b">
        <v>0</v>
      </c>
    </row>
    <row r="31" spans="1:16" x14ac:dyDescent="0.25">
      <c r="A31" s="2">
        <f>Solution!$F$22</f>
        <v>1</v>
      </c>
      <c r="B31" s="3" t="s">
        <v>62</v>
      </c>
      <c r="C31" s="2">
        <v>0</v>
      </c>
      <c r="H31" s="2" t="s">
        <v>42</v>
      </c>
      <c r="I31" s="2" t="s">
        <v>42</v>
      </c>
      <c r="J31" s="2">
        <f>Solution!$E$22</f>
        <v>1</v>
      </c>
      <c r="K31" s="2">
        <f>Solution!$E$21</f>
        <v>0.39999999999999997</v>
      </c>
      <c r="L31" s="2" t="s">
        <v>61</v>
      </c>
      <c r="M31" s="2">
        <v>0</v>
      </c>
      <c r="P31" s="2" t="b">
        <v>0</v>
      </c>
    </row>
    <row r="32" spans="1:16" x14ac:dyDescent="0.25">
      <c r="A32" s="2">
        <f>Solution!$E$38</f>
        <v>1</v>
      </c>
      <c r="B32" s="3" t="s">
        <v>48</v>
      </c>
      <c r="C32" s="2">
        <v>0</v>
      </c>
      <c r="H32" s="2" t="s">
        <v>42</v>
      </c>
      <c r="I32" s="2" t="s">
        <v>42</v>
      </c>
      <c r="J32" s="2">
        <f>Solution!$D$38</f>
        <v>1</v>
      </c>
      <c r="K32" s="2">
        <f>Solution!$D$37</f>
        <v>0.9</v>
      </c>
      <c r="L32" s="2" t="s">
        <v>71</v>
      </c>
      <c r="M32" s="2">
        <v>0</v>
      </c>
      <c r="P32" s="2" t="b">
        <v>0</v>
      </c>
    </row>
    <row r="33" spans="1:16" x14ac:dyDescent="0.25">
      <c r="A33" s="2">
        <f>Solution!$F$34</f>
        <v>1</v>
      </c>
      <c r="B33" s="3" t="s">
        <v>62</v>
      </c>
      <c r="C33" s="2">
        <v>0</v>
      </c>
      <c r="H33" s="2" t="s">
        <v>42</v>
      </c>
      <c r="I33" s="2" t="s">
        <v>42</v>
      </c>
      <c r="J33" s="2">
        <f>Solution!$E$34</f>
        <v>1</v>
      </c>
      <c r="K33" s="2">
        <f>Solution!$E$33</f>
        <v>0.39999999999999997</v>
      </c>
      <c r="L33" s="2" t="s">
        <v>70</v>
      </c>
      <c r="M33" s="2">
        <v>0</v>
      </c>
      <c r="P33" s="2" t="b">
        <v>0</v>
      </c>
    </row>
    <row r="34" spans="1:16" x14ac:dyDescent="0.25">
      <c r="A34" s="2">
        <f>Solution!$E$42</f>
        <v>0.9</v>
      </c>
      <c r="B34" s="3" t="s">
        <v>47</v>
      </c>
      <c r="C34" s="2">
        <v>0</v>
      </c>
      <c r="I34" s="2" t="s">
        <v>42</v>
      </c>
      <c r="J34" s="2">
        <f>Solution!$D$42</f>
        <v>0</v>
      </c>
      <c r="K34" s="2">
        <f>Solution!$D$41</f>
        <v>0.4</v>
      </c>
      <c r="L34" s="2" t="s">
        <v>82</v>
      </c>
      <c r="M34" s="2">
        <v>0</v>
      </c>
      <c r="O34" s="2" t="str">
        <f>Solution!$E$41</f>
        <v>B makes final 3-point shot to tie?</v>
      </c>
      <c r="P34" s="2" t="b">
        <v>0</v>
      </c>
    </row>
    <row r="35" spans="1:16" x14ac:dyDescent="0.25">
      <c r="A35" s="2">
        <f>Solution!$F$40</f>
        <v>0.5</v>
      </c>
      <c r="B35" s="3" t="s">
        <v>47</v>
      </c>
      <c r="C35" s="2">
        <v>0</v>
      </c>
      <c r="H35" s="2" t="s">
        <v>42</v>
      </c>
      <c r="I35" s="2" t="s">
        <v>42</v>
      </c>
      <c r="J35" s="2">
        <f>Solution!$E$40</f>
        <v>0.5</v>
      </c>
      <c r="K35" s="2">
        <f>Solution!$E$39</f>
        <v>0.2</v>
      </c>
      <c r="L35" s="2" t="s">
        <v>75</v>
      </c>
      <c r="M35" s="2">
        <v>0</v>
      </c>
      <c r="P35" s="2" t="b">
        <v>0</v>
      </c>
    </row>
    <row r="36" spans="1:16" x14ac:dyDescent="0.25">
      <c r="A36" s="2">
        <f>Solution!$F$44</f>
        <v>1</v>
      </c>
      <c r="B36" s="3" t="s">
        <v>48</v>
      </c>
      <c r="C36" s="2">
        <v>0</v>
      </c>
      <c r="H36" s="2" t="s">
        <v>42</v>
      </c>
      <c r="I36" s="2" t="s">
        <v>42</v>
      </c>
      <c r="J36" s="2">
        <f>Solution!$E$44</f>
        <v>1</v>
      </c>
      <c r="K36" s="2">
        <f>Solution!$E$43</f>
        <v>0.8</v>
      </c>
      <c r="L36" s="2" t="s">
        <v>75</v>
      </c>
      <c r="M36" s="2">
        <v>0</v>
      </c>
      <c r="P36" s="2" t="b">
        <v>0</v>
      </c>
    </row>
    <row r="37" spans="1:16" x14ac:dyDescent="0.25">
      <c r="B37" s="3"/>
    </row>
    <row r="38" spans="1:16" x14ac:dyDescent="0.25">
      <c r="A38" s="2">
        <f>Solution!$E$48</f>
        <v>1</v>
      </c>
      <c r="B38" s="3" t="s">
        <v>48</v>
      </c>
      <c r="C38" s="2">
        <v>0</v>
      </c>
      <c r="H38" s="2" t="s">
        <v>42</v>
      </c>
      <c r="I38" s="2" t="s">
        <v>42</v>
      </c>
      <c r="J38" s="2">
        <f>Solution!$D$48</f>
        <v>1</v>
      </c>
      <c r="K38" s="2">
        <f>Solution!$D$47</f>
        <v>0.6</v>
      </c>
      <c r="L38" s="2" t="s">
        <v>76</v>
      </c>
      <c r="M38" s="2">
        <v>0</v>
      </c>
      <c r="P38" s="2" t="b">
        <v>0</v>
      </c>
    </row>
    <row r="39" spans="1:16" x14ac:dyDescent="0.25">
      <c r="B3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Solution</vt:lpstr>
      <vt:lpstr>treeCalc_1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2010-01-21T19:52:19Z</dcterms:created>
  <dcterms:modified xsi:type="dcterms:W3CDTF">2014-02-18T15:12:39Z</dcterms:modified>
</cp:coreProperties>
</file>